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'!$A$6:$I$181</definedName>
    <definedName name="_xlnm.Print_Area" localSheetId="0">'бюдж.ассигн. 2020-2021  '!$A$1:$I$178</definedName>
  </definedNames>
  <calcPr fullCalcOnLoad="1"/>
</workbook>
</file>

<file path=xl/sharedStrings.xml><?xml version="1.0" encoding="utf-8"?>
<sst xmlns="http://schemas.openxmlformats.org/spreadsheetml/2006/main" count="359" uniqueCount="310">
  <si>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</si>
  <si>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</si>
  <si>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</si>
  <si>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</si>
  <si>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</si>
  <si>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</si>
  <si>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</si>
  <si>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</si>
  <si>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</si>
  <si>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</si>
  <si>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</si>
  <si>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</si>
  <si>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</si>
  <si>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</si>
  <si>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</si>
  <si>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</si>
  <si>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</si>
  <si>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</si>
  <si>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</si>
  <si>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</si>
  <si>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</si>
  <si>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</si>
  <si>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</si>
  <si>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</si>
  <si>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</si>
  <si>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</si>
  <si>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</si>
  <si>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</si>
  <si>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</si>
  <si>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</si>
  <si>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</si>
  <si>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</si>
  <si>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</si>
  <si>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</si>
  <si>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</si>
  <si>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</si>
  <si>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</si>
  <si>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</si>
  <si>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</si>
  <si>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</si>
  <si>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</si>
  <si>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</si>
  <si>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</si>
  <si>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</si>
  <si>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</si>
  <si>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</si>
  <si>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</si>
  <si>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</si>
  <si>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</si>
  <si>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</si>
  <si>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</si>
  <si>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</si>
  <si>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</si>
  <si>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</si>
  <si>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</si>
  <si>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</si>
  <si>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</si>
  <si>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</si>
  <si>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</si>
  <si>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</si>
  <si>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</si>
  <si>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</si>
  <si>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</si>
  <si>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</si>
  <si>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</si>
  <si>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</si>
  <si>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</si>
  <si>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</si>
  <si>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</si>
  <si>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</si>
  <si>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</si>
  <si>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</si>
  <si>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</si>
  <si>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</si>
  <si>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</si>
  <si>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</si>
  <si>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</si>
  <si>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</si>
  <si>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</si>
  <si>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</si>
  <si>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</si>
  <si>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</si>
  <si>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</si>
  <si>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</si>
  <si>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</si>
  <si>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</si>
  <si>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</si>
  <si>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</si>
  <si>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</si>
  <si>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</si>
  <si>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</si>
  <si>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</si>
  <si>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</si>
  <si>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</si>
  <si>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</si>
  <si>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</si>
  <si>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</si>
  <si>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</si>
  <si>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</si>
  <si>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</si>
  <si>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</si>
  <si>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</si>
  <si>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</si>
  <si>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</si>
  <si>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</si>
  <si>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</si>
  <si>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</si>
  <si>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</si>
  <si>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</si>
  <si>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</si>
  <si>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</si>
  <si>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</si>
  <si>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</si>
  <si>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</si>
  <si>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</si>
  <si>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</si>
  <si>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</si>
  <si>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</si>
  <si>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</si>
  <si>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</si>
  <si>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</si>
  <si>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</si>
  <si>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</si>
  <si>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</si>
  <si>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</si>
  <si>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</si>
  <si>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</si>
  <si>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</si>
  <si>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</si>
  <si>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</si>
  <si>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</si>
  <si>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</si>
  <si>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</si>
  <si>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</si>
  <si>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</si>
  <si>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</si>
  <si>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</si>
  <si>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</si>
  <si>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</si>
  <si>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</si>
  <si>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</si>
  <si>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</si>
  <si>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</si>
  <si>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</si>
  <si>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</si>
  <si>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</si>
  <si>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</si>
  <si>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</si>
  <si>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</si>
  <si>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</si>
  <si>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</si>
  <si>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</si>
  <si>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</si>
  <si>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</si>
  <si>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</si>
  <si>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</si>
  <si>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</si>
  <si>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</si>
  <si>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</si>
  <si>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</si>
  <si>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</si>
  <si>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</si>
  <si>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</si>
  <si>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</si>
  <si>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</si>
  <si>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</si>
  <si>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</si>
  <si>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</si>
  <si>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</si>
  <si>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</si>
  <si>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</si>
  <si>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</si>
  <si>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</si>
  <si>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</si>
  <si>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</si>
  <si>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</si>
  <si>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</si>
  <si>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</si>
  <si>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</si>
  <si>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</si>
  <si>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</si>
  <si>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</si>
  <si>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</si>
  <si>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</si>
  <si>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</si>
  <si>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</si>
  <si>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</si>
  <si>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</si>
  <si>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</si>
  <si>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</si>
  <si>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</si>
  <si>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</si>
  <si>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</si>
  <si>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</si>
  <si>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</si>
  <si>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</si>
  <si>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</si>
  <si>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</si>
  <si>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</si>
  <si>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</si>
  <si>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</si>
  <si>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</si>
  <si>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</si>
  <si>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</si>
  <si>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</si>
  <si>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</si>
  <si>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</si>
  <si>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</si>
  <si>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</si>
  <si>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</si>
  <si>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</si>
  <si>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</si>
  <si>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</si>
  <si>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</si>
  <si>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</si>
  <si>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</si>
  <si>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</si>
  <si>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</si>
  <si>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</si>
  <si>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</si>
  <si>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</si>
  <si>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</si>
  <si>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</si>
  <si>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</si>
  <si>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</si>
  <si>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</si>
  <si>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</si>
  <si>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</si>
  <si>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</si>
  <si>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</si>
  <si>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</si>
  <si>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</si>
  <si>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</si>
  <si>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</si>
  <si>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</si>
  <si>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</si>
  <si>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</si>
  <si>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</si>
  <si>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</si>
  <si>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</si>
  <si>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</si>
  <si>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</si>
  <si>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</si>
  <si>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</si>
  <si>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</si>
  <si>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</si>
  <si>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</si>
  <si>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</si>
  <si>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</si>
  <si>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</si>
  <si>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</si>
  <si>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</si>
  <si>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</si>
  <si>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</si>
  <si>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</si>
  <si>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</si>
  <si>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</si>
  <si>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</si>
  <si>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</si>
  <si>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</si>
  <si>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</si>
  <si>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</si>
  <si>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</si>
  <si>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</si>
  <si>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</si>
  <si>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</si>
  <si>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</si>
  <si>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</si>
  <si>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</si>
  <si>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</si>
  <si>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</si>
  <si>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</si>
  <si>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</si>
  <si>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</si>
  <si>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</si>
  <si>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</si>
  <si>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</si>
  <si>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</si>
  <si>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</si>
  <si>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</si>
  <si>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</si>
  <si>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</si>
  <si>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</si>
  <si>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</si>
  <si>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</si>
  <si>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</si>
  <si>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</si>
  <si>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</si>
  <si>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</si>
  <si>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</si>
  <si>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</si>
  <si>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</si>
  <si>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</si>
  <si>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</si>
  <si>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</si>
  <si>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</si>
  <si>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</si>
  <si>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</si>
  <si>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</si>
  <si>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</si>
  <si>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</si>
  <si>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</si>
  <si>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</si>
  <si>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</si>
  <si>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</si>
  <si>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</si>
  <si>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</si>
  <si>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</si>
  <si>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</si>
  <si>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Приложение № 5 к решению Совета 
Пучежского муниципального района 
от __.07.2020   № 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</si>
</sst>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309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193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90</v>
      </c>
      <c r="B6" s="10" t="s">
        <v>96</v>
      </c>
      <c r="C6" s="10" t="s">
        <v>97</v>
      </c>
      <c r="D6" s="25" t="s">
        <v>21</v>
      </c>
      <c r="E6" s="25" t="s">
        <v>230</v>
      </c>
      <c r="F6" s="25" t="s">
        <v>231</v>
      </c>
      <c r="G6" s="25" t="s">
        <v>194</v>
      </c>
      <c r="H6" s="25" t="s">
        <v>230</v>
      </c>
      <c r="I6" s="25" t="s">
        <v>232</v>
      </c>
    </row>
    <row r="7" spans="1:9" ht="39" customHeight="1">
      <c r="A7" s="22" t="s">
        <v>108</v>
      </c>
      <c r="B7" s="3" t="s">
        <v>114</v>
      </c>
      <c r="C7" s="8"/>
      <c r="D7" s="15">
        <f aca="true" t="shared" si="0" ref="D7:I7">D8+D15+D23+D27+D30+D32+D37+D41</f>
        <v>106155625.00999999</v>
      </c>
      <c r="E7" s="15">
        <f t="shared" si="0"/>
        <v>3827800</v>
      </c>
      <c r="F7" s="15">
        <f t="shared" si="0"/>
        <v>109983425.00999999</v>
      </c>
      <c r="G7" s="15">
        <f t="shared" si="0"/>
        <v>104526977.67999999</v>
      </c>
      <c r="H7" s="15">
        <f t="shared" si="0"/>
        <v>3827800</v>
      </c>
      <c r="I7" s="15">
        <f t="shared" si="0"/>
        <v>108354777.67999999</v>
      </c>
    </row>
    <row r="8" spans="1:9" ht="31.5" customHeight="1">
      <c r="A8" s="40" t="s">
        <v>112</v>
      </c>
      <c r="B8" s="27" t="s">
        <v>93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91</v>
      </c>
      <c r="B9" s="4" t="s">
        <v>92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94</v>
      </c>
      <c r="B10" s="4" t="s">
        <v>92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95</v>
      </c>
      <c r="B11" s="4" t="s">
        <v>92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110</v>
      </c>
      <c r="B12" s="4" t="s">
        <v>111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268</v>
      </c>
      <c r="B13" s="4" t="s">
        <v>111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269</v>
      </c>
      <c r="B14" s="4" t="s">
        <v>270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113</v>
      </c>
      <c r="B15" s="27" t="s">
        <v>117</v>
      </c>
      <c r="C15" s="6"/>
      <c r="D15" s="30">
        <f>SUM(D16:D21)</f>
        <v>55206008.59</v>
      </c>
      <c r="E15" s="30">
        <f>SUM(E16:E22)</f>
        <v>3827800</v>
      </c>
      <c r="F15" s="30">
        <f>SUM(F16:F22)</f>
        <v>59033808.59</v>
      </c>
      <c r="G15" s="30">
        <f>SUM(G16:G21)</f>
        <v>56225636.33</v>
      </c>
      <c r="H15" s="30">
        <f>SUM(H16:H22)</f>
        <v>3827800</v>
      </c>
      <c r="I15" s="30">
        <f>SUM(I16:I22)</f>
        <v>60053436.33</v>
      </c>
    </row>
    <row r="16" spans="1:9" ht="72" customHeight="1">
      <c r="A16" s="41" t="s">
        <v>271</v>
      </c>
      <c r="B16" s="4" t="s">
        <v>133</v>
      </c>
      <c r="C16" s="4">
        <v>100</v>
      </c>
      <c r="D16" s="13">
        <f>327600+494195+142140+6729314-1187120.67</f>
        <v>6506128.33</v>
      </c>
      <c r="E16" s="13"/>
      <c r="F16" s="13">
        <f aca="true" t="shared" si="4" ref="F16:F22">D16+E16</f>
        <v>6506128.33</v>
      </c>
      <c r="G16" s="13">
        <f>327600+494195+142140+6729314-1187120.67</f>
        <v>6506128.33</v>
      </c>
      <c r="H16" s="13"/>
      <c r="I16" s="13">
        <f aca="true" t="shared" si="5" ref="I16:I22">G16+H16</f>
        <v>6506128.33</v>
      </c>
    </row>
    <row r="17" spans="1:9" ht="48" customHeight="1">
      <c r="A17" s="41" t="s">
        <v>272</v>
      </c>
      <c r="B17" s="4" t="s">
        <v>133</v>
      </c>
      <c r="C17" s="4">
        <v>200</v>
      </c>
      <c r="D17" s="13">
        <v>13878208.26</v>
      </c>
      <c r="E17" s="13"/>
      <c r="F17" s="13">
        <f t="shared" si="4"/>
        <v>13878208.26</v>
      </c>
      <c r="G17" s="13">
        <v>14897836</v>
      </c>
      <c r="H17" s="13"/>
      <c r="I17" s="13">
        <f t="shared" si="5"/>
        <v>14897836</v>
      </c>
    </row>
    <row r="18" spans="1:9" ht="32.25" customHeight="1">
      <c r="A18" s="41" t="s">
        <v>273</v>
      </c>
      <c r="B18" s="4" t="s">
        <v>133</v>
      </c>
      <c r="C18" s="4">
        <v>800</v>
      </c>
      <c r="D18" s="13">
        <v>220200</v>
      </c>
      <c r="E18" s="13"/>
      <c r="F18" s="13">
        <f t="shared" si="4"/>
        <v>220200</v>
      </c>
      <c r="G18" s="13">
        <v>220200</v>
      </c>
      <c r="H18" s="13"/>
      <c r="I18" s="13">
        <f t="shared" si="5"/>
        <v>220200</v>
      </c>
    </row>
    <row r="19" spans="1:9" ht="158.25" customHeight="1">
      <c r="A19" s="41" t="s">
        <v>274</v>
      </c>
      <c r="B19" s="4" t="s">
        <v>132</v>
      </c>
      <c r="C19" s="4">
        <v>100</v>
      </c>
      <c r="D19" s="13">
        <v>33893804</v>
      </c>
      <c r="E19" s="13"/>
      <c r="F19" s="13">
        <f t="shared" si="4"/>
        <v>33893804</v>
      </c>
      <c r="G19" s="13">
        <v>33893804</v>
      </c>
      <c r="H19" s="13"/>
      <c r="I19" s="13">
        <f t="shared" si="5"/>
        <v>33893804</v>
      </c>
    </row>
    <row r="20" spans="1:9" ht="126" customHeight="1">
      <c r="A20" s="41" t="s">
        <v>275</v>
      </c>
      <c r="B20" s="4" t="s">
        <v>132</v>
      </c>
      <c r="C20" s="4">
        <v>200</v>
      </c>
      <c r="D20" s="14">
        <v>707668</v>
      </c>
      <c r="E20" s="14"/>
      <c r="F20" s="13">
        <f t="shared" si="4"/>
        <v>707668</v>
      </c>
      <c r="G20" s="14">
        <v>707668</v>
      </c>
      <c r="H20" s="14"/>
      <c r="I20" s="13">
        <f t="shared" si="5"/>
        <v>707668</v>
      </c>
    </row>
    <row r="21" spans="1:9" ht="51" customHeight="1">
      <c r="A21" s="41" t="s">
        <v>238</v>
      </c>
      <c r="B21" s="4" t="s">
        <v>237</v>
      </c>
      <c r="C21" s="4">
        <v>200</v>
      </c>
      <c r="D21" s="14">
        <v>0</v>
      </c>
      <c r="E21" s="14"/>
      <c r="F21" s="13">
        <f t="shared" si="4"/>
        <v>0</v>
      </c>
      <c r="G21" s="14">
        <v>0</v>
      </c>
      <c r="H21" s="14"/>
      <c r="I21" s="13">
        <f t="shared" si="5"/>
        <v>0</v>
      </c>
    </row>
    <row r="22" spans="1:9" ht="93.75" customHeight="1">
      <c r="A22" s="47" t="s">
        <v>287</v>
      </c>
      <c r="B22" s="4" t="s">
        <v>286</v>
      </c>
      <c r="C22" s="4">
        <v>100</v>
      </c>
      <c r="D22" s="14"/>
      <c r="E22" s="14">
        <v>3827800</v>
      </c>
      <c r="F22" s="13">
        <f t="shared" si="4"/>
        <v>3827800</v>
      </c>
      <c r="G22" s="14">
        <v>0</v>
      </c>
      <c r="H22" s="14">
        <v>3827800</v>
      </c>
      <c r="I22" s="13">
        <f t="shared" si="5"/>
        <v>3827800</v>
      </c>
    </row>
    <row r="23" spans="1:9" ht="31.5" customHeight="1">
      <c r="A23" s="40" t="s">
        <v>146</v>
      </c>
      <c r="B23" s="27" t="s">
        <v>147</v>
      </c>
      <c r="C23" s="27"/>
      <c r="D23" s="30">
        <f aca="true" t="shared" si="6" ref="D23:I23">SUM(D24:D26)</f>
        <v>3915234</v>
      </c>
      <c r="E23" s="30">
        <f t="shared" si="6"/>
        <v>0</v>
      </c>
      <c r="F23" s="30">
        <f t="shared" si="6"/>
        <v>3915234</v>
      </c>
      <c r="G23" s="30">
        <f t="shared" si="6"/>
        <v>3915234</v>
      </c>
      <c r="H23" s="30">
        <f t="shared" si="6"/>
        <v>0</v>
      </c>
      <c r="I23" s="30">
        <f t="shared" si="6"/>
        <v>3915234</v>
      </c>
    </row>
    <row r="24" spans="1:9" ht="83.25" customHeight="1">
      <c r="A24" s="41" t="s">
        <v>57</v>
      </c>
      <c r="B24" s="4" t="s">
        <v>277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297</v>
      </c>
      <c r="B25" s="4" t="s">
        <v>277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298</v>
      </c>
      <c r="B26" s="4" t="s">
        <v>277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124</v>
      </c>
      <c r="B27" s="27" t="s">
        <v>125</v>
      </c>
      <c r="C27" s="27"/>
      <c r="D27" s="30">
        <f aca="true" t="shared" si="7" ref="D27:I27">SUM(D28:D29)</f>
        <v>355740</v>
      </c>
      <c r="E27" s="30">
        <f t="shared" si="7"/>
        <v>0</v>
      </c>
      <c r="F27" s="30">
        <f t="shared" si="7"/>
        <v>355740</v>
      </c>
      <c r="G27" s="30">
        <f t="shared" si="7"/>
        <v>355740</v>
      </c>
      <c r="H27" s="30">
        <f t="shared" si="7"/>
        <v>0</v>
      </c>
      <c r="I27" s="30">
        <f t="shared" si="7"/>
        <v>355740</v>
      </c>
    </row>
    <row r="28" spans="1:9" ht="46.5" customHeight="1">
      <c r="A28" s="41" t="s">
        <v>296</v>
      </c>
      <c r="B28" s="4" t="s">
        <v>181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19</v>
      </c>
      <c r="B29" s="4" t="s">
        <v>20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126</v>
      </c>
      <c r="B30" s="27" t="s">
        <v>127</v>
      </c>
      <c r="C30" s="27"/>
      <c r="D30" s="30">
        <f aca="true" t="shared" si="8" ref="D30:I30">SUM(D31:D31)</f>
        <v>310000</v>
      </c>
      <c r="E30" s="30">
        <f t="shared" si="8"/>
        <v>0</v>
      </c>
      <c r="F30" s="30">
        <f t="shared" si="8"/>
        <v>310000</v>
      </c>
      <c r="G30" s="30">
        <f t="shared" si="8"/>
        <v>310000</v>
      </c>
      <c r="H30" s="30">
        <f t="shared" si="8"/>
        <v>0</v>
      </c>
      <c r="I30" s="30">
        <f t="shared" si="8"/>
        <v>310000</v>
      </c>
    </row>
    <row r="31" spans="1:9" ht="78.75" customHeight="1">
      <c r="A31" s="42" t="s">
        <v>295</v>
      </c>
      <c r="B31" s="36" t="s">
        <v>65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128</v>
      </c>
      <c r="B32" s="27" t="s">
        <v>129</v>
      </c>
      <c r="C32" s="27"/>
      <c r="D32" s="30">
        <f aca="true" t="shared" si="9" ref="D32:I32">SUM(D33:D36)</f>
        <v>1857986.35</v>
      </c>
      <c r="E32" s="30">
        <f t="shared" si="9"/>
        <v>0</v>
      </c>
      <c r="F32" s="30">
        <f t="shared" si="9"/>
        <v>1857986.35</v>
      </c>
      <c r="G32" s="30">
        <f t="shared" si="9"/>
        <v>1857986.35</v>
      </c>
      <c r="H32" s="30">
        <f t="shared" si="9"/>
        <v>0</v>
      </c>
      <c r="I32" s="30">
        <f t="shared" si="9"/>
        <v>1857986.35</v>
      </c>
    </row>
    <row r="33" spans="1:9" ht="95.25" customHeight="1">
      <c r="A33" s="41" t="s">
        <v>5</v>
      </c>
      <c r="B33" s="4" t="s">
        <v>167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55</v>
      </c>
      <c r="B34" s="4" t="s">
        <v>56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168</v>
      </c>
      <c r="B35" s="4" t="s">
        <v>169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73</v>
      </c>
      <c r="B36" s="4" t="s">
        <v>276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307</v>
      </c>
      <c r="B37" s="27" t="s">
        <v>308</v>
      </c>
      <c r="C37" s="27"/>
      <c r="D37" s="30">
        <f aca="true" t="shared" si="10" ref="D37:I37">SUM(D38:D40)</f>
        <v>2234832</v>
      </c>
      <c r="E37" s="30">
        <f t="shared" si="10"/>
        <v>0</v>
      </c>
      <c r="F37" s="30">
        <f t="shared" si="10"/>
        <v>2234832</v>
      </c>
      <c r="G37" s="30">
        <f t="shared" si="10"/>
        <v>2234832</v>
      </c>
      <c r="H37" s="30">
        <f t="shared" si="10"/>
        <v>0</v>
      </c>
      <c r="I37" s="30">
        <f t="shared" si="10"/>
        <v>2234832</v>
      </c>
    </row>
    <row r="38" spans="1:9" ht="79.5" customHeight="1">
      <c r="A38" s="41" t="s">
        <v>190</v>
      </c>
      <c r="B38" s="4" t="s">
        <v>188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203</v>
      </c>
      <c r="B39" s="4" t="s">
        <v>188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278</v>
      </c>
      <c r="B40" s="4" t="s">
        <v>188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249</v>
      </c>
      <c r="B41" s="27" t="s">
        <v>248</v>
      </c>
      <c r="C41" s="27"/>
      <c r="D41" s="30">
        <f aca="true" t="shared" si="11" ref="D41:I41">D42</f>
        <v>2254775.07</v>
      </c>
      <c r="E41" s="30">
        <f t="shared" si="11"/>
        <v>0</v>
      </c>
      <c r="F41" s="30">
        <f t="shared" si="11"/>
        <v>2254775.07</v>
      </c>
      <c r="G41" s="30">
        <f t="shared" si="11"/>
        <v>0</v>
      </c>
      <c r="H41" s="30">
        <f t="shared" si="11"/>
        <v>0</v>
      </c>
      <c r="I41" s="30">
        <f t="shared" si="11"/>
        <v>0</v>
      </c>
    </row>
    <row r="42" spans="1:9" ht="51" customHeight="1">
      <c r="A42" s="41" t="s">
        <v>238</v>
      </c>
      <c r="B42" s="4" t="s">
        <v>237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103</v>
      </c>
      <c r="B43" s="17" t="s">
        <v>35</v>
      </c>
      <c r="C43" s="17"/>
      <c r="D43" s="19">
        <f aca="true" t="shared" si="12" ref="D43:I43">D44+D48+D57+D64+D68</f>
        <v>27860643</v>
      </c>
      <c r="E43" s="19">
        <f t="shared" si="12"/>
        <v>0</v>
      </c>
      <c r="F43" s="19">
        <f t="shared" si="12"/>
        <v>27860643</v>
      </c>
      <c r="G43" s="19">
        <f t="shared" si="12"/>
        <v>27858643</v>
      </c>
      <c r="H43" s="19">
        <f t="shared" si="12"/>
        <v>0</v>
      </c>
      <c r="I43" s="19">
        <f t="shared" si="12"/>
        <v>27858643</v>
      </c>
    </row>
    <row r="44" spans="1:9" s="18" customFormat="1" ht="63" customHeight="1">
      <c r="A44" s="43" t="s">
        <v>148</v>
      </c>
      <c r="B44" s="27" t="s">
        <v>149</v>
      </c>
      <c r="C44" s="27"/>
      <c r="D44" s="29">
        <f aca="true" t="shared" si="13" ref="D44:I44">SUM(D45:D47)</f>
        <v>5037556</v>
      </c>
      <c r="E44" s="29">
        <f t="shared" si="13"/>
        <v>0</v>
      </c>
      <c r="F44" s="29">
        <f t="shared" si="13"/>
        <v>5037556</v>
      </c>
      <c r="G44" s="29">
        <f t="shared" si="13"/>
        <v>5037556</v>
      </c>
      <c r="H44" s="29">
        <f t="shared" si="13"/>
        <v>0</v>
      </c>
      <c r="I44" s="29">
        <f t="shared" si="13"/>
        <v>5037556</v>
      </c>
    </row>
    <row r="45" spans="1:9" ht="81" customHeight="1">
      <c r="A45" s="44" t="s">
        <v>58</v>
      </c>
      <c r="B45" s="4" t="s">
        <v>36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293</v>
      </c>
      <c r="B46" s="4" t="s">
        <v>36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294</v>
      </c>
      <c r="B47" s="4" t="s">
        <v>36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150</v>
      </c>
      <c r="B48" s="27" t="s">
        <v>151</v>
      </c>
      <c r="C48" s="27"/>
      <c r="D48" s="30">
        <f aca="true" t="shared" si="14" ref="D48:I48">SUM(D49:D56)</f>
        <v>16373200</v>
      </c>
      <c r="E48" s="30">
        <f t="shared" si="14"/>
        <v>0</v>
      </c>
      <c r="F48" s="30">
        <f t="shared" si="14"/>
        <v>16373200</v>
      </c>
      <c r="G48" s="30">
        <f t="shared" si="14"/>
        <v>16371200</v>
      </c>
      <c r="H48" s="30">
        <f t="shared" si="14"/>
        <v>0</v>
      </c>
      <c r="I48" s="30">
        <f t="shared" si="14"/>
        <v>16371200</v>
      </c>
    </row>
    <row r="49" spans="1:9" ht="80.25" customHeight="1">
      <c r="A49" s="44" t="s">
        <v>37</v>
      </c>
      <c r="B49" s="4" t="s">
        <v>48</v>
      </c>
      <c r="C49" s="4">
        <v>600</v>
      </c>
      <c r="D49" s="13">
        <v>9586700</v>
      </c>
      <c r="E49" s="13"/>
      <c r="F49" s="13">
        <f aca="true" t="shared" si="15" ref="F49:F56">D49+E49</f>
        <v>9586700</v>
      </c>
      <c r="G49" s="13">
        <v>9586700</v>
      </c>
      <c r="H49" s="13"/>
      <c r="I49" s="13">
        <f aca="true" t="shared" si="16" ref="I49:I56">G49+H49</f>
        <v>9586700</v>
      </c>
    </row>
    <row r="50" spans="1:9" ht="110.25" customHeight="1">
      <c r="A50" s="53" t="s">
        <v>138</v>
      </c>
      <c r="B50" s="4" t="s">
        <v>119</v>
      </c>
      <c r="C50" s="4">
        <v>600</v>
      </c>
      <c r="D50" s="13">
        <v>64500</v>
      </c>
      <c r="E50" s="13"/>
      <c r="F50" s="13">
        <f t="shared" si="15"/>
        <v>64500</v>
      </c>
      <c r="G50" s="13">
        <v>64500</v>
      </c>
      <c r="H50" s="13"/>
      <c r="I50" s="13">
        <f t="shared" si="16"/>
        <v>64500</v>
      </c>
    </row>
    <row r="51" spans="1:9" ht="93" customHeight="1">
      <c r="A51" s="44" t="s">
        <v>39</v>
      </c>
      <c r="B51" s="4" t="s">
        <v>38</v>
      </c>
      <c r="C51" s="4">
        <v>600</v>
      </c>
      <c r="D51" s="13">
        <v>937100</v>
      </c>
      <c r="E51" s="13"/>
      <c r="F51" s="13">
        <f t="shared" si="15"/>
        <v>937100</v>
      </c>
      <c r="G51" s="13">
        <v>937100</v>
      </c>
      <c r="H51" s="13"/>
      <c r="I51" s="13">
        <f t="shared" si="16"/>
        <v>937100</v>
      </c>
    </row>
    <row r="52" spans="1:9" ht="112.5" customHeight="1">
      <c r="A52" s="44" t="s">
        <v>222</v>
      </c>
      <c r="B52" s="4" t="s">
        <v>79</v>
      </c>
      <c r="C52" s="4">
        <v>600</v>
      </c>
      <c r="D52" s="13">
        <v>12900</v>
      </c>
      <c r="E52" s="13"/>
      <c r="F52" s="13">
        <f t="shared" si="15"/>
        <v>12900</v>
      </c>
      <c r="G52" s="13">
        <v>12900</v>
      </c>
      <c r="H52" s="13"/>
      <c r="I52" s="13">
        <f t="shared" si="16"/>
        <v>12900</v>
      </c>
    </row>
    <row r="53" spans="1:9" ht="93.75" customHeight="1">
      <c r="A53" s="44" t="s">
        <v>69</v>
      </c>
      <c r="B53" s="4" t="s">
        <v>40</v>
      </c>
      <c r="C53" s="4">
        <v>600</v>
      </c>
      <c r="D53" s="13">
        <v>2175000</v>
      </c>
      <c r="E53" s="13"/>
      <c r="F53" s="13">
        <f t="shared" si="15"/>
        <v>2175000</v>
      </c>
      <c r="G53" s="13">
        <v>2170000</v>
      </c>
      <c r="H53" s="13"/>
      <c r="I53" s="13">
        <f t="shared" si="16"/>
        <v>2170000</v>
      </c>
    </row>
    <row r="54" spans="1:9" ht="111" customHeight="1">
      <c r="A54" s="44" t="s">
        <v>215</v>
      </c>
      <c r="B54" s="4" t="s">
        <v>80</v>
      </c>
      <c r="C54" s="4">
        <v>600</v>
      </c>
      <c r="D54" s="13">
        <v>25000</v>
      </c>
      <c r="E54" s="13"/>
      <c r="F54" s="13">
        <f t="shared" si="15"/>
        <v>25000</v>
      </c>
      <c r="G54" s="13">
        <v>30000</v>
      </c>
      <c r="H54" s="13"/>
      <c r="I54" s="13">
        <f t="shared" si="16"/>
        <v>30000</v>
      </c>
    </row>
    <row r="55" spans="1:9" ht="93.75" customHeight="1">
      <c r="A55" s="44" t="s">
        <v>189</v>
      </c>
      <c r="B55" s="4" t="s">
        <v>70</v>
      </c>
      <c r="C55" s="4">
        <v>600</v>
      </c>
      <c r="D55" s="13">
        <v>1100000</v>
      </c>
      <c r="E55" s="13"/>
      <c r="F55" s="13">
        <f t="shared" si="15"/>
        <v>1100000</v>
      </c>
      <c r="G55" s="13">
        <v>1100000</v>
      </c>
      <c r="H55" s="13"/>
      <c r="I55" s="13">
        <f t="shared" si="16"/>
        <v>1100000</v>
      </c>
    </row>
    <row r="56" spans="1:9" ht="95.25" customHeight="1">
      <c r="A56" s="44" t="s">
        <v>74</v>
      </c>
      <c r="B56" s="4" t="s">
        <v>71</v>
      </c>
      <c r="C56" s="4">
        <v>600</v>
      </c>
      <c r="D56" s="13">
        <v>2472000</v>
      </c>
      <c r="E56" s="13"/>
      <c r="F56" s="13">
        <f t="shared" si="15"/>
        <v>2472000</v>
      </c>
      <c r="G56" s="13">
        <v>2470000</v>
      </c>
      <c r="H56" s="13"/>
      <c r="I56" s="13">
        <f t="shared" si="16"/>
        <v>2470000</v>
      </c>
    </row>
    <row r="57" spans="1:9" ht="32.25" customHeight="1">
      <c r="A57" s="45" t="s">
        <v>152</v>
      </c>
      <c r="B57" s="27" t="s">
        <v>153</v>
      </c>
      <c r="C57" s="27"/>
      <c r="D57" s="30">
        <f aca="true" t="shared" si="17" ref="D57:I57">SUM(D58:D63)</f>
        <v>5004902</v>
      </c>
      <c r="E57" s="30">
        <f t="shared" si="17"/>
        <v>0</v>
      </c>
      <c r="F57" s="30">
        <f t="shared" si="17"/>
        <v>5004902</v>
      </c>
      <c r="G57" s="30">
        <f t="shared" si="17"/>
        <v>5018902</v>
      </c>
      <c r="H57" s="30">
        <f t="shared" si="17"/>
        <v>0</v>
      </c>
      <c r="I57" s="30">
        <f t="shared" si="17"/>
        <v>5018902</v>
      </c>
    </row>
    <row r="58" spans="1:9" ht="114.75" customHeight="1">
      <c r="A58" s="44" t="s">
        <v>59</v>
      </c>
      <c r="B58" s="4" t="s">
        <v>47</v>
      </c>
      <c r="C58" s="4">
        <v>100</v>
      </c>
      <c r="D58" s="13">
        <v>2978550</v>
      </c>
      <c r="E58" s="13"/>
      <c r="F58" s="13">
        <f aca="true" t="shared" si="18" ref="F58:F63">D58+E58</f>
        <v>2978550</v>
      </c>
      <c r="G58" s="13">
        <v>2978550</v>
      </c>
      <c r="H58" s="13"/>
      <c r="I58" s="13">
        <f aca="true" t="shared" si="19" ref="I58:I63">G58+H58</f>
        <v>2978550</v>
      </c>
    </row>
    <row r="59" spans="1:9" ht="84.75" customHeight="1">
      <c r="A59" s="44" t="s">
        <v>292</v>
      </c>
      <c r="B59" s="4" t="s">
        <v>47</v>
      </c>
      <c r="C59" s="4">
        <v>200</v>
      </c>
      <c r="D59" s="13">
        <v>932500</v>
      </c>
      <c r="E59" s="13"/>
      <c r="F59" s="13">
        <f t="shared" si="18"/>
        <v>932500</v>
      </c>
      <c r="G59" s="13">
        <v>946500</v>
      </c>
      <c r="H59" s="13"/>
      <c r="I59" s="13">
        <f t="shared" si="19"/>
        <v>946500</v>
      </c>
    </row>
    <row r="60" spans="1:9" ht="129" customHeight="1">
      <c r="A60" s="51" t="s">
        <v>291</v>
      </c>
      <c r="B60" s="52" t="s">
        <v>72</v>
      </c>
      <c r="C60" s="4">
        <v>100</v>
      </c>
      <c r="D60" s="13">
        <v>64500</v>
      </c>
      <c r="E60" s="13"/>
      <c r="F60" s="13">
        <f t="shared" si="18"/>
        <v>64500</v>
      </c>
      <c r="G60" s="13">
        <v>64500</v>
      </c>
      <c r="H60" s="13"/>
      <c r="I60" s="13">
        <f t="shared" si="19"/>
        <v>64500</v>
      </c>
    </row>
    <row r="61" spans="1:9" ht="96.75" customHeight="1">
      <c r="A61" s="51" t="s">
        <v>60</v>
      </c>
      <c r="B61" s="52" t="s">
        <v>204</v>
      </c>
      <c r="C61" s="4">
        <v>100</v>
      </c>
      <c r="D61" s="13">
        <v>813352</v>
      </c>
      <c r="E61" s="13"/>
      <c r="F61" s="13">
        <f t="shared" si="18"/>
        <v>813352</v>
      </c>
      <c r="G61" s="13">
        <v>813352</v>
      </c>
      <c r="H61" s="13"/>
      <c r="I61" s="13">
        <f t="shared" si="19"/>
        <v>813352</v>
      </c>
    </row>
    <row r="62" spans="1:9" ht="83.25" customHeight="1">
      <c r="A62" s="51" t="s">
        <v>290</v>
      </c>
      <c r="B62" s="52" t="s">
        <v>204</v>
      </c>
      <c r="C62" s="4">
        <v>200</v>
      </c>
      <c r="D62" s="13">
        <f>16000+150000</f>
        <v>166000</v>
      </c>
      <c r="E62" s="13"/>
      <c r="F62" s="13">
        <f t="shared" si="18"/>
        <v>166000</v>
      </c>
      <c r="G62" s="13">
        <f>16000+150000</f>
        <v>166000</v>
      </c>
      <c r="H62" s="13"/>
      <c r="I62" s="13">
        <f t="shared" si="19"/>
        <v>166000</v>
      </c>
    </row>
    <row r="63" spans="1:9" ht="38.25" customHeight="1">
      <c r="A63" s="44" t="s">
        <v>252</v>
      </c>
      <c r="B63" s="4" t="s">
        <v>54</v>
      </c>
      <c r="C63" s="4">
        <v>200</v>
      </c>
      <c r="D63" s="13">
        <v>50000</v>
      </c>
      <c r="E63" s="13"/>
      <c r="F63" s="13">
        <f t="shared" si="18"/>
        <v>50000</v>
      </c>
      <c r="G63" s="13">
        <v>50000</v>
      </c>
      <c r="H63" s="13"/>
      <c r="I63" s="13">
        <f t="shared" si="19"/>
        <v>50000</v>
      </c>
    </row>
    <row r="64" spans="1:9" ht="47.25" customHeight="1">
      <c r="A64" s="40" t="s">
        <v>154</v>
      </c>
      <c r="B64" s="27" t="s">
        <v>155</v>
      </c>
      <c r="C64" s="27"/>
      <c r="D64" s="30">
        <f aca="true" t="shared" si="20" ref="D64:I64">SUM(D65:D67)</f>
        <v>1277485</v>
      </c>
      <c r="E64" s="30">
        <f t="shared" si="20"/>
        <v>0</v>
      </c>
      <c r="F64" s="30">
        <f t="shared" si="20"/>
        <v>1277485</v>
      </c>
      <c r="G64" s="30">
        <f t="shared" si="20"/>
        <v>1277485</v>
      </c>
      <c r="H64" s="30">
        <f t="shared" si="20"/>
        <v>0</v>
      </c>
      <c r="I64" s="30">
        <f t="shared" si="20"/>
        <v>1277485</v>
      </c>
    </row>
    <row r="65" spans="1:9" ht="67.5" customHeight="1">
      <c r="A65" s="44" t="s">
        <v>239</v>
      </c>
      <c r="B65" s="4" t="s">
        <v>81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240</v>
      </c>
      <c r="B66" s="4" t="s">
        <v>81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241</v>
      </c>
      <c r="B67" s="4" t="s">
        <v>81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245</v>
      </c>
      <c r="B68" s="27" t="s">
        <v>244</v>
      </c>
      <c r="C68" s="27"/>
      <c r="D68" s="30">
        <f aca="true" t="shared" si="21" ref="D68:I68">SUM(D69:D71)</f>
        <v>167500</v>
      </c>
      <c r="E68" s="30">
        <f t="shared" si="21"/>
        <v>0</v>
      </c>
      <c r="F68" s="30">
        <f t="shared" si="21"/>
        <v>167500</v>
      </c>
      <c r="G68" s="30">
        <f t="shared" si="21"/>
        <v>153500</v>
      </c>
      <c r="H68" s="30">
        <f t="shared" si="21"/>
        <v>0</v>
      </c>
      <c r="I68" s="30">
        <f t="shared" si="21"/>
        <v>153500</v>
      </c>
    </row>
    <row r="69" spans="1:10" ht="84" customHeight="1">
      <c r="A69" s="44" t="s">
        <v>253</v>
      </c>
      <c r="B69" s="4" t="s">
        <v>254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247</v>
      </c>
      <c r="B70" s="5" t="s">
        <v>246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252</v>
      </c>
      <c r="B71" s="4" t="s">
        <v>243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279</v>
      </c>
      <c r="B72" s="17" t="s">
        <v>82</v>
      </c>
      <c r="C72" s="17"/>
      <c r="D72" s="19">
        <f aca="true" t="shared" si="22" ref="D72:I72">D73+D83+D91+D95+D98+D112</f>
        <v>31907545</v>
      </c>
      <c r="E72" s="19">
        <f t="shared" si="22"/>
        <v>0</v>
      </c>
      <c r="F72" s="19">
        <f t="shared" si="22"/>
        <v>31907545</v>
      </c>
      <c r="G72" s="19">
        <f t="shared" si="22"/>
        <v>31907545</v>
      </c>
      <c r="H72" s="19">
        <f t="shared" si="22"/>
        <v>0</v>
      </c>
      <c r="I72" s="19">
        <f t="shared" si="22"/>
        <v>31907545</v>
      </c>
    </row>
    <row r="73" spans="1:9" s="18" customFormat="1" ht="32.25" customHeight="1">
      <c r="A73" s="43" t="s">
        <v>156</v>
      </c>
      <c r="B73" s="31" t="s">
        <v>157</v>
      </c>
      <c r="C73" s="31"/>
      <c r="D73" s="32">
        <f aca="true" t="shared" si="23" ref="D73:I73">SUM(D74:D82)</f>
        <v>4221219</v>
      </c>
      <c r="E73" s="32">
        <f t="shared" si="23"/>
        <v>0</v>
      </c>
      <c r="F73" s="32">
        <f t="shared" si="23"/>
        <v>4221219</v>
      </c>
      <c r="G73" s="32">
        <f t="shared" si="23"/>
        <v>4221218.999999999</v>
      </c>
      <c r="H73" s="32">
        <f t="shared" si="23"/>
        <v>0</v>
      </c>
      <c r="I73" s="32">
        <f t="shared" si="23"/>
        <v>4221218.999999999</v>
      </c>
    </row>
    <row r="74" spans="1:9" ht="32.25" customHeight="1">
      <c r="A74" s="44" t="s">
        <v>64</v>
      </c>
      <c r="B74" s="4" t="s">
        <v>83</v>
      </c>
      <c r="C74" s="4">
        <v>800</v>
      </c>
      <c r="D74" s="13">
        <v>100000</v>
      </c>
      <c r="E74" s="13"/>
      <c r="F74" s="13">
        <f aca="true" t="shared" si="24" ref="F74:F82">D74+E74</f>
        <v>100000</v>
      </c>
      <c r="G74" s="13">
        <v>100000</v>
      </c>
      <c r="H74" s="13"/>
      <c r="I74" s="13">
        <f aca="true" t="shared" si="25" ref="I74:I82">G74+H74</f>
        <v>100000</v>
      </c>
    </row>
    <row r="75" spans="1:9" ht="66.75" customHeight="1">
      <c r="A75" s="41" t="s">
        <v>84</v>
      </c>
      <c r="B75" s="4" t="s">
        <v>206</v>
      </c>
      <c r="C75" s="4">
        <v>100</v>
      </c>
      <c r="D75" s="13">
        <v>3633211.77</v>
      </c>
      <c r="E75" s="13"/>
      <c r="F75" s="13">
        <f t="shared" si="24"/>
        <v>3633211.77</v>
      </c>
      <c r="G75" s="13">
        <v>3634384.28</v>
      </c>
      <c r="H75" s="13"/>
      <c r="I75" s="13">
        <f t="shared" si="25"/>
        <v>3634384.28</v>
      </c>
    </row>
    <row r="76" spans="1:9" ht="47.25" customHeight="1">
      <c r="A76" s="41" t="s">
        <v>205</v>
      </c>
      <c r="B76" s="4" t="s">
        <v>206</v>
      </c>
      <c r="C76" s="4">
        <v>200</v>
      </c>
      <c r="D76" s="13">
        <v>129961</v>
      </c>
      <c r="E76" s="13"/>
      <c r="F76" s="13">
        <f t="shared" si="24"/>
        <v>129961</v>
      </c>
      <c r="G76" s="13">
        <v>129961</v>
      </c>
      <c r="H76" s="13"/>
      <c r="I76" s="13">
        <f t="shared" si="25"/>
        <v>129961</v>
      </c>
    </row>
    <row r="77" spans="1:9" ht="61.5" customHeight="1">
      <c r="A77" s="41" t="s">
        <v>208</v>
      </c>
      <c r="B77" s="4" t="s">
        <v>209</v>
      </c>
      <c r="C77" s="4">
        <v>200</v>
      </c>
      <c r="D77" s="13">
        <v>269328</v>
      </c>
      <c r="E77" s="13"/>
      <c r="F77" s="13">
        <f t="shared" si="24"/>
        <v>269328</v>
      </c>
      <c r="G77" s="13">
        <v>269328</v>
      </c>
      <c r="H77" s="13"/>
      <c r="I77" s="13">
        <f t="shared" si="25"/>
        <v>269328</v>
      </c>
    </row>
    <row r="78" spans="1:9" ht="81" customHeight="1">
      <c r="A78" s="46" t="s">
        <v>214</v>
      </c>
      <c r="B78" s="4" t="s">
        <v>211</v>
      </c>
      <c r="C78" s="4">
        <v>100</v>
      </c>
      <c r="D78" s="13">
        <v>13900</v>
      </c>
      <c r="E78" s="13"/>
      <c r="F78" s="13">
        <f t="shared" si="24"/>
        <v>13900</v>
      </c>
      <c r="G78" s="13">
        <v>13900</v>
      </c>
      <c r="H78" s="13"/>
      <c r="I78" s="13">
        <f t="shared" si="25"/>
        <v>13900</v>
      </c>
    </row>
    <row r="79" spans="1:9" ht="81" customHeight="1">
      <c r="A79" s="46" t="s">
        <v>218</v>
      </c>
      <c r="B79" s="4" t="s">
        <v>212</v>
      </c>
      <c r="C79" s="4">
        <v>100</v>
      </c>
      <c r="D79" s="13">
        <v>34000</v>
      </c>
      <c r="E79" s="13"/>
      <c r="F79" s="13">
        <f t="shared" si="24"/>
        <v>34000</v>
      </c>
      <c r="G79" s="13">
        <v>34000</v>
      </c>
      <c r="H79" s="13"/>
      <c r="I79" s="13">
        <f t="shared" si="25"/>
        <v>34000</v>
      </c>
    </row>
    <row r="80" spans="1:9" ht="78.75" customHeight="1">
      <c r="A80" s="46" t="s">
        <v>219</v>
      </c>
      <c r="B80" s="4" t="s">
        <v>213</v>
      </c>
      <c r="C80" s="4">
        <v>100</v>
      </c>
      <c r="D80" s="13">
        <v>12320</v>
      </c>
      <c r="E80" s="13"/>
      <c r="F80" s="13">
        <f t="shared" si="24"/>
        <v>12320</v>
      </c>
      <c r="G80" s="13">
        <v>12320</v>
      </c>
      <c r="H80" s="13"/>
      <c r="I80" s="13">
        <f t="shared" si="25"/>
        <v>12320</v>
      </c>
    </row>
    <row r="81" spans="1:9" ht="78.75" customHeight="1">
      <c r="A81" s="46" t="s">
        <v>220</v>
      </c>
      <c r="B81" s="4" t="s">
        <v>210</v>
      </c>
      <c r="C81" s="4">
        <v>100</v>
      </c>
      <c r="D81" s="13">
        <v>23908</v>
      </c>
      <c r="E81" s="13"/>
      <c r="F81" s="13">
        <f t="shared" si="24"/>
        <v>23908</v>
      </c>
      <c r="G81" s="13">
        <v>23908</v>
      </c>
      <c r="H81" s="13"/>
      <c r="I81" s="13">
        <f t="shared" si="25"/>
        <v>23908</v>
      </c>
    </row>
    <row r="82" spans="1:9" ht="36" customHeight="1">
      <c r="A82" s="47" t="s">
        <v>115</v>
      </c>
      <c r="B82" s="4" t="s">
        <v>116</v>
      </c>
      <c r="C82" s="4">
        <v>700</v>
      </c>
      <c r="D82" s="13">
        <v>4590.23</v>
      </c>
      <c r="E82" s="13"/>
      <c r="F82" s="13">
        <f t="shared" si="24"/>
        <v>4590.23</v>
      </c>
      <c r="G82" s="13">
        <v>3417.72</v>
      </c>
      <c r="H82" s="13"/>
      <c r="I82" s="13">
        <f t="shared" si="25"/>
        <v>3417.72</v>
      </c>
    </row>
    <row r="83" spans="1:9" ht="48.75" customHeight="1">
      <c r="A83" s="40" t="s">
        <v>158</v>
      </c>
      <c r="B83" s="27" t="s">
        <v>159</v>
      </c>
      <c r="C83" s="27"/>
      <c r="D83" s="30">
        <f aca="true" t="shared" si="26" ref="D83:I83">SUM(D84:D90)</f>
        <v>2710101</v>
      </c>
      <c r="E83" s="30">
        <f t="shared" si="26"/>
        <v>0</v>
      </c>
      <c r="F83" s="30">
        <f t="shared" si="26"/>
        <v>2710101</v>
      </c>
      <c r="G83" s="30">
        <f t="shared" si="26"/>
        <v>2710101</v>
      </c>
      <c r="H83" s="30">
        <f t="shared" si="26"/>
        <v>0</v>
      </c>
      <c r="I83" s="30">
        <f t="shared" si="26"/>
        <v>2710101</v>
      </c>
    </row>
    <row r="84" spans="1:9" ht="62.25" customHeight="1">
      <c r="A84" s="41" t="s">
        <v>84</v>
      </c>
      <c r="B84" s="4" t="s">
        <v>221</v>
      </c>
      <c r="C84" s="4">
        <v>100</v>
      </c>
      <c r="D84" s="13">
        <v>2447619</v>
      </c>
      <c r="E84" s="13"/>
      <c r="F84" s="13">
        <f aca="true" t="shared" si="27" ref="F84:F90">D84+E84</f>
        <v>2447619</v>
      </c>
      <c r="G84" s="13">
        <v>2447619</v>
      </c>
      <c r="H84" s="13"/>
      <c r="I84" s="13">
        <f aca="true" t="shared" si="28" ref="I84:I90">G84+H84</f>
        <v>2447619</v>
      </c>
    </row>
    <row r="85" spans="1:9" ht="47.25" customHeight="1">
      <c r="A85" s="41" t="s">
        <v>205</v>
      </c>
      <c r="B85" s="4" t="s">
        <v>221</v>
      </c>
      <c r="C85" s="4">
        <v>200</v>
      </c>
      <c r="D85" s="13">
        <v>109363</v>
      </c>
      <c r="E85" s="13"/>
      <c r="F85" s="13">
        <f t="shared" si="27"/>
        <v>109363</v>
      </c>
      <c r="G85" s="13">
        <v>109363</v>
      </c>
      <c r="H85" s="13"/>
      <c r="I85" s="13">
        <f t="shared" si="28"/>
        <v>109363</v>
      </c>
    </row>
    <row r="86" spans="1:9" ht="63.75" customHeight="1">
      <c r="A86" s="41" t="s">
        <v>192</v>
      </c>
      <c r="B86" s="4" t="s">
        <v>191</v>
      </c>
      <c r="C86" s="4">
        <v>200</v>
      </c>
      <c r="D86" s="13">
        <v>100000</v>
      </c>
      <c r="E86" s="13"/>
      <c r="F86" s="13">
        <f t="shared" si="27"/>
        <v>100000</v>
      </c>
      <c r="G86" s="13">
        <v>100000</v>
      </c>
      <c r="H86" s="13"/>
      <c r="I86" s="13">
        <f t="shared" si="28"/>
        <v>100000</v>
      </c>
    </row>
    <row r="87" spans="1:9" ht="96" customHeight="1">
      <c r="A87" s="46" t="s">
        <v>98</v>
      </c>
      <c r="B87" s="4" t="s">
        <v>261</v>
      </c>
      <c r="C87" s="4">
        <v>100</v>
      </c>
      <c r="D87" s="13">
        <v>13300</v>
      </c>
      <c r="E87" s="13"/>
      <c r="F87" s="13">
        <f t="shared" si="27"/>
        <v>13300</v>
      </c>
      <c r="G87" s="13">
        <v>13300</v>
      </c>
      <c r="H87" s="13"/>
      <c r="I87" s="13">
        <f t="shared" si="28"/>
        <v>13300</v>
      </c>
    </row>
    <row r="88" spans="1:9" ht="96" customHeight="1">
      <c r="A88" s="46" t="s">
        <v>227</v>
      </c>
      <c r="B88" s="4" t="s">
        <v>262</v>
      </c>
      <c r="C88" s="4">
        <v>100</v>
      </c>
      <c r="D88" s="13">
        <v>13300</v>
      </c>
      <c r="E88" s="13"/>
      <c r="F88" s="13">
        <f t="shared" si="27"/>
        <v>13300</v>
      </c>
      <c r="G88" s="13">
        <v>13300</v>
      </c>
      <c r="H88" s="13"/>
      <c r="I88" s="13">
        <f t="shared" si="28"/>
        <v>13300</v>
      </c>
    </row>
    <row r="89" spans="1:9" ht="97.5" customHeight="1">
      <c r="A89" s="46" t="s">
        <v>259</v>
      </c>
      <c r="B89" s="4" t="s">
        <v>263</v>
      </c>
      <c r="C89" s="4">
        <v>100</v>
      </c>
      <c r="D89" s="13">
        <v>13260</v>
      </c>
      <c r="E89" s="13"/>
      <c r="F89" s="13">
        <f t="shared" si="27"/>
        <v>13260</v>
      </c>
      <c r="G89" s="13">
        <v>13260</v>
      </c>
      <c r="H89" s="13"/>
      <c r="I89" s="13">
        <f t="shared" si="28"/>
        <v>13260</v>
      </c>
    </row>
    <row r="90" spans="1:9" ht="96" customHeight="1">
      <c r="A90" s="46" t="s">
        <v>260</v>
      </c>
      <c r="B90" s="4" t="s">
        <v>264</v>
      </c>
      <c r="C90" s="4">
        <v>100</v>
      </c>
      <c r="D90" s="13">
        <v>13259</v>
      </c>
      <c r="E90" s="13"/>
      <c r="F90" s="13">
        <f t="shared" si="27"/>
        <v>13259</v>
      </c>
      <c r="G90" s="13">
        <v>13259</v>
      </c>
      <c r="H90" s="13"/>
      <c r="I90" s="13">
        <f t="shared" si="28"/>
        <v>13259</v>
      </c>
    </row>
    <row r="91" spans="1:9" ht="31.5" customHeight="1">
      <c r="A91" s="45" t="s">
        <v>160</v>
      </c>
      <c r="B91" s="27" t="s">
        <v>161</v>
      </c>
      <c r="C91" s="27"/>
      <c r="D91" s="30">
        <f aca="true" t="shared" si="29" ref="D91:I91">SUM(D92:D94)</f>
        <v>1902710</v>
      </c>
      <c r="E91" s="30">
        <f t="shared" si="29"/>
        <v>0</v>
      </c>
      <c r="F91" s="30">
        <f t="shared" si="29"/>
        <v>1902710</v>
      </c>
      <c r="G91" s="30">
        <f t="shared" si="29"/>
        <v>1902710</v>
      </c>
      <c r="H91" s="30">
        <f t="shared" si="29"/>
        <v>0</v>
      </c>
      <c r="I91" s="30">
        <f t="shared" si="29"/>
        <v>1902710</v>
      </c>
    </row>
    <row r="92" spans="1:9" ht="62.25" customHeight="1">
      <c r="A92" s="41" t="s">
        <v>84</v>
      </c>
      <c r="B92" s="4" t="s">
        <v>265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205</v>
      </c>
      <c r="B93" s="4" t="s">
        <v>265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207</v>
      </c>
      <c r="B94" s="4" t="s">
        <v>265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163</v>
      </c>
      <c r="B95" s="27" t="s">
        <v>164</v>
      </c>
      <c r="C95" s="27"/>
      <c r="D95" s="30">
        <f aca="true" t="shared" si="30" ref="D95:I95">SUM(D96:D97)</f>
        <v>4238265</v>
      </c>
      <c r="E95" s="30">
        <f t="shared" si="30"/>
        <v>0</v>
      </c>
      <c r="F95" s="30">
        <f t="shared" si="30"/>
        <v>4238265</v>
      </c>
      <c r="G95" s="30">
        <f t="shared" si="30"/>
        <v>4238265</v>
      </c>
      <c r="H95" s="30">
        <f t="shared" si="30"/>
        <v>0</v>
      </c>
      <c r="I95" s="30">
        <f t="shared" si="30"/>
        <v>4238265</v>
      </c>
    </row>
    <row r="96" spans="1:9" ht="63.75" customHeight="1">
      <c r="A96" s="41" t="s">
        <v>84</v>
      </c>
      <c r="B96" s="4" t="s">
        <v>266</v>
      </c>
      <c r="C96" s="4">
        <v>100</v>
      </c>
      <c r="D96" s="13">
        <v>4058667</v>
      </c>
      <c r="E96" s="13"/>
      <c r="F96" s="13">
        <f>D96+E96</f>
        <v>4058667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205</v>
      </c>
      <c r="B97" s="4" t="s">
        <v>266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165</v>
      </c>
      <c r="B98" s="27" t="s">
        <v>166</v>
      </c>
      <c r="C98" s="27"/>
      <c r="D98" s="30">
        <f aca="true" t="shared" si="31" ref="D98:I98">SUM(D99:D111)</f>
        <v>15909881</v>
      </c>
      <c r="E98" s="30">
        <f t="shared" si="31"/>
        <v>0</v>
      </c>
      <c r="F98" s="30">
        <f t="shared" si="31"/>
        <v>15909881</v>
      </c>
      <c r="G98" s="30">
        <f t="shared" si="31"/>
        <v>15909881</v>
      </c>
      <c r="H98" s="30">
        <f t="shared" si="31"/>
        <v>0</v>
      </c>
      <c r="I98" s="30">
        <f t="shared" si="31"/>
        <v>15909881</v>
      </c>
    </row>
    <row r="99" spans="1:9" s="20" customFormat="1" ht="64.5" customHeight="1">
      <c r="A99" s="47" t="s">
        <v>24</v>
      </c>
      <c r="B99" s="4" t="s">
        <v>23</v>
      </c>
      <c r="C99" s="4">
        <v>100</v>
      </c>
      <c r="D99" s="13">
        <v>1283890</v>
      </c>
      <c r="E99" s="13"/>
      <c r="F99" s="13">
        <f aca="true" t="shared" si="32" ref="F99:F111">D99+E99</f>
        <v>1283890</v>
      </c>
      <c r="G99" s="13">
        <v>1283890</v>
      </c>
      <c r="H99" s="13"/>
      <c r="I99" s="13">
        <f aca="true" t="shared" si="33" ref="I99:I111">G99+H99</f>
        <v>1283890</v>
      </c>
    </row>
    <row r="100" spans="1:9" ht="62.25" customHeight="1">
      <c r="A100" s="41" t="s">
        <v>84</v>
      </c>
      <c r="B100" s="4" t="s">
        <v>267</v>
      </c>
      <c r="C100" s="4">
        <v>100</v>
      </c>
      <c r="D100" s="13">
        <v>10816178</v>
      </c>
      <c r="E100" s="13"/>
      <c r="F100" s="13">
        <f t="shared" si="32"/>
        <v>10816178</v>
      </c>
      <c r="G100" s="13">
        <v>10816178</v>
      </c>
      <c r="H100" s="13"/>
      <c r="I100" s="13">
        <f t="shared" si="33"/>
        <v>10816178</v>
      </c>
    </row>
    <row r="101" spans="1:9" ht="47.25" customHeight="1">
      <c r="A101" s="41" t="s">
        <v>205</v>
      </c>
      <c r="B101" s="4" t="s">
        <v>267</v>
      </c>
      <c r="C101" s="4">
        <v>200</v>
      </c>
      <c r="D101" s="13">
        <v>2027281</v>
      </c>
      <c r="E101" s="13"/>
      <c r="F101" s="13">
        <f t="shared" si="32"/>
        <v>2027281</v>
      </c>
      <c r="G101" s="13">
        <v>2027281</v>
      </c>
      <c r="H101" s="13"/>
      <c r="I101" s="13">
        <f t="shared" si="33"/>
        <v>2027281</v>
      </c>
    </row>
    <row r="102" spans="1:9" ht="30.75" customHeight="1">
      <c r="A102" s="41" t="s">
        <v>207</v>
      </c>
      <c r="B102" s="4" t="s">
        <v>267</v>
      </c>
      <c r="C102" s="4">
        <v>800</v>
      </c>
      <c r="D102" s="13">
        <v>32448</v>
      </c>
      <c r="E102" s="13"/>
      <c r="F102" s="13">
        <f t="shared" si="32"/>
        <v>32448</v>
      </c>
      <c r="G102" s="13">
        <v>32448</v>
      </c>
      <c r="H102" s="13"/>
      <c r="I102" s="13">
        <f t="shared" si="33"/>
        <v>32448</v>
      </c>
    </row>
    <row r="103" spans="1:9" ht="31.5" customHeight="1">
      <c r="A103" s="41" t="s">
        <v>105</v>
      </c>
      <c r="B103" s="4" t="s">
        <v>226</v>
      </c>
      <c r="C103" s="4">
        <v>300</v>
      </c>
      <c r="D103" s="13">
        <v>1596100</v>
      </c>
      <c r="E103" s="13"/>
      <c r="F103" s="13">
        <f t="shared" si="32"/>
        <v>1596100</v>
      </c>
      <c r="G103" s="13">
        <v>1596100</v>
      </c>
      <c r="H103" s="13"/>
      <c r="I103" s="13">
        <f t="shared" si="33"/>
        <v>1596100</v>
      </c>
    </row>
    <row r="104" spans="1:9" ht="94.5" customHeight="1">
      <c r="A104" s="44" t="s">
        <v>280</v>
      </c>
      <c r="B104" s="4" t="s">
        <v>299</v>
      </c>
      <c r="C104" s="4">
        <v>100</v>
      </c>
      <c r="D104" s="13">
        <v>16900</v>
      </c>
      <c r="E104" s="13"/>
      <c r="F104" s="13">
        <f t="shared" si="32"/>
        <v>16900</v>
      </c>
      <c r="G104" s="13">
        <v>16900</v>
      </c>
      <c r="H104" s="13"/>
      <c r="I104" s="13">
        <f t="shared" si="33"/>
        <v>16900</v>
      </c>
    </row>
    <row r="105" spans="1:9" ht="93.75" customHeight="1">
      <c r="A105" s="44" t="s">
        <v>130</v>
      </c>
      <c r="B105" s="4" t="s">
        <v>131</v>
      </c>
      <c r="C105" s="4">
        <v>100</v>
      </c>
      <c r="D105" s="13">
        <v>41500</v>
      </c>
      <c r="E105" s="13"/>
      <c r="F105" s="13">
        <f t="shared" si="32"/>
        <v>41500</v>
      </c>
      <c r="G105" s="13">
        <v>41500</v>
      </c>
      <c r="H105" s="13"/>
      <c r="I105" s="13">
        <f t="shared" si="33"/>
        <v>41500</v>
      </c>
    </row>
    <row r="106" spans="1:9" ht="94.5" customHeight="1">
      <c r="A106" s="44" t="s">
        <v>0</v>
      </c>
      <c r="B106" s="4" t="s">
        <v>1</v>
      </c>
      <c r="C106" s="4">
        <v>100</v>
      </c>
      <c r="D106" s="13">
        <v>14930</v>
      </c>
      <c r="E106" s="13"/>
      <c r="F106" s="13">
        <f t="shared" si="32"/>
        <v>14930</v>
      </c>
      <c r="G106" s="13">
        <v>14930</v>
      </c>
      <c r="H106" s="13"/>
      <c r="I106" s="13">
        <f t="shared" si="33"/>
        <v>14930</v>
      </c>
    </row>
    <row r="107" spans="1:9" ht="95.25" customHeight="1">
      <c r="A107" s="44" t="s">
        <v>2</v>
      </c>
      <c r="B107" s="4" t="s">
        <v>3</v>
      </c>
      <c r="C107" s="4">
        <v>100</v>
      </c>
      <c r="D107" s="13">
        <v>29128</v>
      </c>
      <c r="E107" s="13"/>
      <c r="F107" s="13">
        <f t="shared" si="32"/>
        <v>29128</v>
      </c>
      <c r="G107" s="13">
        <v>29128</v>
      </c>
      <c r="H107" s="13"/>
      <c r="I107" s="13">
        <f t="shared" si="33"/>
        <v>29128</v>
      </c>
    </row>
    <row r="108" spans="1:9" ht="93" customHeight="1">
      <c r="A108" s="44" t="s">
        <v>25</v>
      </c>
      <c r="B108" s="4" t="s">
        <v>26</v>
      </c>
      <c r="C108" s="4">
        <v>100</v>
      </c>
      <c r="D108" s="13">
        <v>8400</v>
      </c>
      <c r="E108" s="13"/>
      <c r="F108" s="13">
        <f t="shared" si="32"/>
        <v>8400</v>
      </c>
      <c r="G108" s="13">
        <v>8400</v>
      </c>
      <c r="H108" s="13"/>
      <c r="I108" s="13">
        <f t="shared" si="33"/>
        <v>8400</v>
      </c>
    </row>
    <row r="109" spans="1:9" ht="94.5" customHeight="1">
      <c r="A109" s="44" t="s">
        <v>134</v>
      </c>
      <c r="B109" s="4" t="s">
        <v>135</v>
      </c>
      <c r="C109" s="4">
        <v>100</v>
      </c>
      <c r="D109" s="13">
        <v>21100</v>
      </c>
      <c r="E109" s="13"/>
      <c r="F109" s="13">
        <f t="shared" si="32"/>
        <v>21100</v>
      </c>
      <c r="G109" s="13">
        <v>21100</v>
      </c>
      <c r="H109" s="13"/>
      <c r="I109" s="13">
        <f t="shared" si="33"/>
        <v>21100</v>
      </c>
    </row>
    <row r="110" spans="1:9" ht="98.25" customHeight="1">
      <c r="A110" s="44" t="s">
        <v>136</v>
      </c>
      <c r="B110" s="4" t="s">
        <v>137</v>
      </c>
      <c r="C110" s="4">
        <v>100</v>
      </c>
      <c r="D110" s="13">
        <v>7410</v>
      </c>
      <c r="E110" s="13"/>
      <c r="F110" s="13">
        <f t="shared" si="32"/>
        <v>7410</v>
      </c>
      <c r="G110" s="13">
        <v>7410</v>
      </c>
      <c r="H110" s="13"/>
      <c r="I110" s="13">
        <f t="shared" si="33"/>
        <v>7410</v>
      </c>
    </row>
    <row r="111" spans="1:9" ht="93" customHeight="1">
      <c r="A111" s="44" t="s">
        <v>17</v>
      </c>
      <c r="B111" s="4" t="s">
        <v>18</v>
      </c>
      <c r="C111" s="4">
        <v>100</v>
      </c>
      <c r="D111" s="13">
        <v>14616</v>
      </c>
      <c r="E111" s="13"/>
      <c r="F111" s="13">
        <f t="shared" si="32"/>
        <v>14616</v>
      </c>
      <c r="G111" s="13">
        <v>14616</v>
      </c>
      <c r="H111" s="13"/>
      <c r="I111" s="13">
        <f t="shared" si="33"/>
        <v>14616</v>
      </c>
    </row>
    <row r="112" spans="1:9" ht="47.25" customHeight="1">
      <c r="A112" s="43" t="s">
        <v>242</v>
      </c>
      <c r="B112" s="27" t="s">
        <v>196</v>
      </c>
      <c r="C112" s="6"/>
      <c r="D112" s="30">
        <f aca="true" t="shared" si="34" ref="D112:I112">SUM(D113:D115)</f>
        <v>2925369</v>
      </c>
      <c r="E112" s="30">
        <f t="shared" si="34"/>
        <v>0</v>
      </c>
      <c r="F112" s="30">
        <f t="shared" si="34"/>
        <v>2925369</v>
      </c>
      <c r="G112" s="30">
        <f t="shared" si="34"/>
        <v>2925369</v>
      </c>
      <c r="H112" s="30">
        <f t="shared" si="34"/>
        <v>0</v>
      </c>
      <c r="I112" s="30">
        <f t="shared" si="34"/>
        <v>2925369</v>
      </c>
    </row>
    <row r="113" spans="1:9" ht="81.75" customHeight="1">
      <c r="A113" s="44" t="s">
        <v>197</v>
      </c>
      <c r="B113" s="4" t="s">
        <v>198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199</v>
      </c>
      <c r="B114" s="4" t="s">
        <v>198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200</v>
      </c>
      <c r="B115" s="4" t="s">
        <v>198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120</v>
      </c>
      <c r="B116" s="17" t="s">
        <v>109</v>
      </c>
      <c r="C116" s="17"/>
      <c r="D116" s="19">
        <f aca="true" t="shared" si="35" ref="D116:I117">D117</f>
        <v>500000</v>
      </c>
      <c r="E116" s="19">
        <f t="shared" si="35"/>
        <v>0</v>
      </c>
      <c r="F116" s="19">
        <f t="shared" si="35"/>
        <v>500000</v>
      </c>
      <c r="G116" s="19">
        <f t="shared" si="35"/>
        <v>500000</v>
      </c>
      <c r="H116" s="19">
        <f t="shared" si="35"/>
        <v>0</v>
      </c>
      <c r="I116" s="19">
        <f t="shared" si="35"/>
        <v>500000</v>
      </c>
    </row>
    <row r="117" spans="1:9" s="18" customFormat="1" ht="66.75" customHeight="1">
      <c r="A117" s="64" t="s">
        <v>10</v>
      </c>
      <c r="B117" s="21" t="s">
        <v>11</v>
      </c>
      <c r="C117" s="31"/>
      <c r="D117" s="32">
        <f t="shared" si="35"/>
        <v>500000</v>
      </c>
      <c r="E117" s="32">
        <f t="shared" si="35"/>
        <v>0</v>
      </c>
      <c r="F117" s="32">
        <f t="shared" si="35"/>
        <v>500000</v>
      </c>
      <c r="G117" s="32">
        <f t="shared" si="35"/>
        <v>500000</v>
      </c>
      <c r="H117" s="32">
        <f t="shared" si="35"/>
        <v>0</v>
      </c>
      <c r="I117" s="32">
        <f t="shared" si="35"/>
        <v>500000</v>
      </c>
    </row>
    <row r="118" spans="1:9" s="18" customFormat="1" ht="36" customHeight="1">
      <c r="A118" s="40" t="s">
        <v>12</v>
      </c>
      <c r="B118" s="27" t="s">
        <v>13</v>
      </c>
      <c r="C118" s="31"/>
      <c r="D118" s="32">
        <f aca="true" t="shared" si="36" ref="D118:I118">D119+D120</f>
        <v>500000</v>
      </c>
      <c r="E118" s="32">
        <f t="shared" si="36"/>
        <v>0</v>
      </c>
      <c r="F118" s="32">
        <f t="shared" si="36"/>
        <v>500000</v>
      </c>
      <c r="G118" s="32">
        <f t="shared" si="36"/>
        <v>500000</v>
      </c>
      <c r="H118" s="32">
        <f t="shared" si="36"/>
        <v>0</v>
      </c>
      <c r="I118" s="32">
        <f t="shared" si="36"/>
        <v>500000</v>
      </c>
    </row>
    <row r="119" spans="1:9" s="18" customFormat="1" ht="53.25" customHeight="1">
      <c r="A119" s="53" t="s">
        <v>14</v>
      </c>
      <c r="B119" s="65" t="s">
        <v>16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201</v>
      </c>
      <c r="B120" s="5" t="s">
        <v>15</v>
      </c>
      <c r="C120" s="5">
        <v>200</v>
      </c>
      <c r="D120" s="26">
        <v>250000</v>
      </c>
      <c r="E120" s="26"/>
      <c r="F120" s="13">
        <f>D120+E120</f>
        <v>250000</v>
      </c>
      <c r="G120" s="26">
        <v>250000</v>
      </c>
      <c r="H120" s="26"/>
      <c r="I120" s="13">
        <f>G120+H120</f>
        <v>250000</v>
      </c>
    </row>
    <row r="121" spans="1:9" ht="72.75" customHeight="1">
      <c r="A121" s="22" t="s">
        <v>121</v>
      </c>
      <c r="B121" s="17" t="s">
        <v>99</v>
      </c>
      <c r="C121" s="17"/>
      <c r="D121" s="19">
        <f aca="true" t="shared" si="37" ref="D121:I121">D122</f>
        <v>1113700</v>
      </c>
      <c r="E121" s="19">
        <f t="shared" si="37"/>
        <v>0</v>
      </c>
      <c r="F121" s="19">
        <f t="shared" si="37"/>
        <v>1113700</v>
      </c>
      <c r="G121" s="19">
        <f t="shared" si="37"/>
        <v>0</v>
      </c>
      <c r="H121" s="19">
        <f t="shared" si="37"/>
        <v>0</v>
      </c>
      <c r="I121" s="19">
        <f t="shared" si="37"/>
        <v>0</v>
      </c>
    </row>
    <row r="122" spans="1:9" ht="48.75" customHeight="1">
      <c r="A122" s="40" t="s">
        <v>28</v>
      </c>
      <c r="B122" s="31" t="s">
        <v>27</v>
      </c>
      <c r="C122" s="31"/>
      <c r="D122" s="32">
        <f aca="true" t="shared" si="38" ref="D122:I122">SUM(D123:D123)</f>
        <v>1113700</v>
      </c>
      <c r="E122" s="32">
        <f t="shared" si="38"/>
        <v>0</v>
      </c>
      <c r="F122" s="32">
        <f t="shared" si="38"/>
        <v>1113700</v>
      </c>
      <c r="G122" s="32">
        <f t="shared" si="38"/>
        <v>0</v>
      </c>
      <c r="H122" s="32">
        <f t="shared" si="38"/>
        <v>0</v>
      </c>
      <c r="I122" s="32">
        <f t="shared" si="38"/>
        <v>0</v>
      </c>
    </row>
    <row r="123" spans="1:9" ht="65.25" customHeight="1">
      <c r="A123" s="41" t="s">
        <v>100</v>
      </c>
      <c r="B123" s="4" t="s">
        <v>300</v>
      </c>
      <c r="C123" s="4">
        <v>800</v>
      </c>
      <c r="D123" s="12">
        <f>700000+413700</f>
        <v>1113700</v>
      </c>
      <c r="E123" s="12"/>
      <c r="F123" s="13">
        <f>D123+E123</f>
        <v>1113700</v>
      </c>
      <c r="G123" s="12">
        <v>0</v>
      </c>
      <c r="H123" s="12"/>
      <c r="I123" s="13">
        <f>G123+H123</f>
        <v>0</v>
      </c>
    </row>
    <row r="124" spans="1:9" ht="60.75" customHeight="1">
      <c r="A124" s="22" t="s">
        <v>289</v>
      </c>
      <c r="B124" s="17" t="s">
        <v>301</v>
      </c>
      <c r="C124" s="17"/>
      <c r="D124" s="19">
        <f aca="true" t="shared" si="39" ref="D124:I124">D125+D129+D131</f>
        <v>14933265.270000001</v>
      </c>
      <c r="E124" s="19">
        <f t="shared" si="39"/>
        <v>0</v>
      </c>
      <c r="F124" s="19">
        <f t="shared" si="39"/>
        <v>14933265.270000001</v>
      </c>
      <c r="G124" s="19">
        <f t="shared" si="39"/>
        <v>15764437.75</v>
      </c>
      <c r="H124" s="19">
        <f t="shared" si="39"/>
        <v>0</v>
      </c>
      <c r="I124" s="19">
        <f t="shared" si="39"/>
        <v>15764437.75</v>
      </c>
    </row>
    <row r="125" spans="1:9" ht="18" customHeight="1">
      <c r="A125" s="40" t="s">
        <v>29</v>
      </c>
      <c r="B125" s="31" t="s">
        <v>30</v>
      </c>
      <c r="C125" s="31"/>
      <c r="D125" s="32">
        <f aca="true" t="shared" si="40" ref="D125:I125">SUM(D126:D128)</f>
        <v>6435066.970000001</v>
      </c>
      <c r="E125" s="32">
        <f t="shared" si="40"/>
        <v>0</v>
      </c>
      <c r="F125" s="32">
        <f t="shared" si="40"/>
        <v>6435066.970000001</v>
      </c>
      <c r="G125" s="32">
        <f t="shared" si="40"/>
        <v>6827149.34</v>
      </c>
      <c r="H125" s="32">
        <f t="shared" si="40"/>
        <v>0</v>
      </c>
      <c r="I125" s="32">
        <f t="shared" si="40"/>
        <v>6827149.34</v>
      </c>
    </row>
    <row r="126" spans="1:9" s="20" customFormat="1" ht="33" customHeight="1">
      <c r="A126" s="48" t="s">
        <v>302</v>
      </c>
      <c r="B126" s="5" t="s">
        <v>303</v>
      </c>
      <c r="C126" s="5">
        <v>200</v>
      </c>
      <c r="D126" s="13">
        <v>71651.17</v>
      </c>
      <c r="E126" s="13"/>
      <c r="F126" s="13">
        <f>D126+E126</f>
        <v>71651.17</v>
      </c>
      <c r="G126" s="13">
        <v>71651.17</v>
      </c>
      <c r="H126" s="13"/>
      <c r="I126" s="13">
        <f>G126+H126</f>
        <v>71651.17</v>
      </c>
    </row>
    <row r="127" spans="1:9" ht="46.5" customHeight="1">
      <c r="A127" s="41" t="s">
        <v>304</v>
      </c>
      <c r="B127" s="4" t="s">
        <v>305</v>
      </c>
      <c r="C127" s="4">
        <v>200</v>
      </c>
      <c r="D127" s="12">
        <v>591821.4</v>
      </c>
      <c r="E127" s="12"/>
      <c r="F127" s="13">
        <f>D127+E127</f>
        <v>591821.4</v>
      </c>
      <c r="G127" s="12">
        <v>631738.68</v>
      </c>
      <c r="H127" s="12"/>
      <c r="I127" s="13">
        <f>G127+H127</f>
        <v>631738.68</v>
      </c>
    </row>
    <row r="128" spans="1:9" ht="46.5" customHeight="1">
      <c r="A128" s="41" t="s">
        <v>61</v>
      </c>
      <c r="B128" s="4" t="s">
        <v>62</v>
      </c>
      <c r="C128" s="4">
        <v>200</v>
      </c>
      <c r="D128" s="12">
        <v>5771594.4</v>
      </c>
      <c r="E128" s="12"/>
      <c r="F128" s="13">
        <f>D128+E128</f>
        <v>5771594.4</v>
      </c>
      <c r="G128" s="12">
        <v>6123759.49</v>
      </c>
      <c r="H128" s="12"/>
      <c r="I128" s="13">
        <f>G128+H128</f>
        <v>6123759.49</v>
      </c>
    </row>
    <row r="129" spans="1:9" ht="33" customHeight="1">
      <c r="A129" s="40" t="s">
        <v>31</v>
      </c>
      <c r="B129" s="31" t="s">
        <v>32</v>
      </c>
      <c r="C129" s="31"/>
      <c r="D129" s="33">
        <f aca="true" t="shared" si="41" ref="D129:I129">SUM(D130:D130)</f>
        <v>8398198.3</v>
      </c>
      <c r="E129" s="33">
        <f t="shared" si="41"/>
        <v>0</v>
      </c>
      <c r="F129" s="33">
        <f t="shared" si="41"/>
        <v>8398198.3</v>
      </c>
      <c r="G129" s="33">
        <f t="shared" si="41"/>
        <v>8837288.41</v>
      </c>
      <c r="H129" s="33">
        <f t="shared" si="41"/>
        <v>0</v>
      </c>
      <c r="I129" s="33">
        <f t="shared" si="41"/>
        <v>8837288.41</v>
      </c>
    </row>
    <row r="130" spans="1:9" ht="159.75" customHeight="1">
      <c r="A130" s="41" t="s">
        <v>6</v>
      </c>
      <c r="B130" s="4" t="s">
        <v>7</v>
      </c>
      <c r="C130" s="4">
        <v>500</v>
      </c>
      <c r="D130" s="12">
        <v>8398198.3</v>
      </c>
      <c r="E130" s="12"/>
      <c r="F130" s="13">
        <f>D130+E130</f>
        <v>8398198.3</v>
      </c>
      <c r="G130" s="12">
        <v>8837288.41</v>
      </c>
      <c r="H130" s="12"/>
      <c r="I130" s="13">
        <f>G130+H130</f>
        <v>8837288.41</v>
      </c>
    </row>
    <row r="131" spans="1:9" ht="31.5" customHeight="1">
      <c r="A131" s="45" t="s">
        <v>33</v>
      </c>
      <c r="B131" s="31" t="s">
        <v>34</v>
      </c>
      <c r="C131" s="31"/>
      <c r="D131" s="33">
        <f aca="true" t="shared" si="42" ref="D131:I131">SUM(D132:D132)</f>
        <v>100000</v>
      </c>
      <c r="E131" s="33">
        <f t="shared" si="42"/>
        <v>0</v>
      </c>
      <c r="F131" s="33">
        <f t="shared" si="42"/>
        <v>100000</v>
      </c>
      <c r="G131" s="33">
        <f t="shared" si="42"/>
        <v>100000</v>
      </c>
      <c r="H131" s="33">
        <f t="shared" si="42"/>
        <v>0</v>
      </c>
      <c r="I131" s="33">
        <f t="shared" si="42"/>
        <v>100000</v>
      </c>
    </row>
    <row r="132" spans="1:9" ht="47.25" customHeight="1">
      <c r="A132" s="41" t="s">
        <v>8</v>
      </c>
      <c r="B132" s="4" t="s">
        <v>9</v>
      </c>
      <c r="C132" s="4">
        <v>200</v>
      </c>
      <c r="D132" s="12">
        <v>100000</v>
      </c>
      <c r="E132" s="12"/>
      <c r="F132" s="13">
        <f>D132+E132</f>
        <v>100000</v>
      </c>
      <c r="G132" s="12">
        <v>100000</v>
      </c>
      <c r="H132" s="12"/>
      <c r="I132" s="13">
        <f>G132+H132</f>
        <v>100000</v>
      </c>
    </row>
    <row r="133" spans="1:9" s="18" customFormat="1" ht="56.25" customHeight="1">
      <c r="A133" s="22" t="s">
        <v>122</v>
      </c>
      <c r="B133" s="17" t="s">
        <v>185</v>
      </c>
      <c r="C133" s="17"/>
      <c r="D133" s="19">
        <f aca="true" t="shared" si="43" ref="D133:I133">D134+D138</f>
        <v>6127756.33</v>
      </c>
      <c r="E133" s="19">
        <f t="shared" si="43"/>
        <v>0</v>
      </c>
      <c r="F133" s="19">
        <f t="shared" si="43"/>
        <v>6127756.33</v>
      </c>
      <c r="G133" s="19">
        <f t="shared" si="43"/>
        <v>6127756.33</v>
      </c>
      <c r="H133" s="19">
        <f t="shared" si="43"/>
        <v>0</v>
      </c>
      <c r="I133" s="19">
        <f t="shared" si="43"/>
        <v>6127756.33</v>
      </c>
    </row>
    <row r="134" spans="1:9" s="18" customFormat="1" ht="32.25" customHeight="1">
      <c r="A134" s="40" t="s">
        <v>177</v>
      </c>
      <c r="B134" s="31" t="s">
        <v>179</v>
      </c>
      <c r="C134" s="31"/>
      <c r="D134" s="32">
        <f aca="true" t="shared" si="44" ref="D134:I134">SUM(D135:D137)</f>
        <v>5432356.33</v>
      </c>
      <c r="E134" s="32">
        <f t="shared" si="44"/>
        <v>0</v>
      </c>
      <c r="F134" s="32">
        <f t="shared" si="44"/>
        <v>5432356.33</v>
      </c>
      <c r="G134" s="32">
        <f t="shared" si="44"/>
        <v>5432356.33</v>
      </c>
      <c r="H134" s="32">
        <f t="shared" si="44"/>
        <v>0</v>
      </c>
      <c r="I134" s="32">
        <f t="shared" si="44"/>
        <v>5432356.33</v>
      </c>
    </row>
    <row r="135" spans="1:9" ht="86.25" customHeight="1">
      <c r="A135" s="41" t="s">
        <v>63</v>
      </c>
      <c r="B135" s="4" t="s">
        <v>186</v>
      </c>
      <c r="C135" s="4">
        <v>100</v>
      </c>
      <c r="D135" s="12">
        <f>4065950-300000</f>
        <v>3765950</v>
      </c>
      <c r="E135" s="12"/>
      <c r="F135" s="13">
        <f>D135+E135</f>
        <v>3765950</v>
      </c>
      <c r="G135" s="12">
        <f>4065950-300000</f>
        <v>3765950</v>
      </c>
      <c r="H135" s="12"/>
      <c r="I135" s="13">
        <f>G135+H135</f>
        <v>3765950</v>
      </c>
    </row>
    <row r="136" spans="1:9" ht="50.25" customHeight="1">
      <c r="A136" s="41" t="s">
        <v>285</v>
      </c>
      <c r="B136" s="4" t="s">
        <v>186</v>
      </c>
      <c r="C136" s="4">
        <v>200</v>
      </c>
      <c r="D136" s="12">
        <f>1303129+77.33</f>
        <v>1303206.33</v>
      </c>
      <c r="E136" s="12"/>
      <c r="F136" s="13">
        <f>D136+E136</f>
        <v>1303206.33</v>
      </c>
      <c r="G136" s="12">
        <f>1303129+77.33</f>
        <v>1303206.33</v>
      </c>
      <c r="H136" s="12"/>
      <c r="I136" s="13">
        <f>G136+H136</f>
        <v>1303206.33</v>
      </c>
    </row>
    <row r="137" spans="1:9" ht="47.25" customHeight="1">
      <c r="A137" s="41" t="s">
        <v>288</v>
      </c>
      <c r="B137" s="4" t="s">
        <v>186</v>
      </c>
      <c r="C137" s="4">
        <v>800</v>
      </c>
      <c r="D137" s="12">
        <v>363200</v>
      </c>
      <c r="E137" s="12"/>
      <c r="F137" s="13">
        <f>D137+E137</f>
        <v>363200</v>
      </c>
      <c r="G137" s="12">
        <v>363200</v>
      </c>
      <c r="H137" s="12"/>
      <c r="I137" s="13">
        <f>G137+H137</f>
        <v>363200</v>
      </c>
    </row>
    <row r="138" spans="1:9" ht="32.25" customHeight="1">
      <c r="A138" s="40" t="s">
        <v>178</v>
      </c>
      <c r="B138" s="34" t="s">
        <v>180</v>
      </c>
      <c r="C138" s="27"/>
      <c r="D138" s="30">
        <f aca="true" t="shared" si="45" ref="D138:I138">SUM(D139:D141)</f>
        <v>695400</v>
      </c>
      <c r="E138" s="30">
        <f t="shared" si="45"/>
        <v>0</v>
      </c>
      <c r="F138" s="30">
        <f t="shared" si="45"/>
        <v>695400</v>
      </c>
      <c r="G138" s="30">
        <f t="shared" si="45"/>
        <v>695400</v>
      </c>
      <c r="H138" s="30">
        <f t="shared" si="45"/>
        <v>0</v>
      </c>
      <c r="I138" s="30">
        <f t="shared" si="45"/>
        <v>695400</v>
      </c>
    </row>
    <row r="139" spans="1:9" ht="51.75" customHeight="1">
      <c r="A139" s="41" t="s">
        <v>284</v>
      </c>
      <c r="B139" s="4" t="s">
        <v>202</v>
      </c>
      <c r="C139" s="5">
        <v>200</v>
      </c>
      <c r="D139" s="13">
        <v>44700</v>
      </c>
      <c r="E139" s="13"/>
      <c r="F139" s="13">
        <f>D139+E139</f>
        <v>44700</v>
      </c>
      <c r="G139" s="13">
        <v>44700</v>
      </c>
      <c r="H139" s="13"/>
      <c r="I139" s="13">
        <f>G139+H139</f>
        <v>44700</v>
      </c>
    </row>
    <row r="140" spans="1:9" ht="98.25" customHeight="1">
      <c r="A140" s="41" t="s">
        <v>283</v>
      </c>
      <c r="B140" s="37" t="s">
        <v>176</v>
      </c>
      <c r="C140" s="4">
        <v>200</v>
      </c>
      <c r="D140" s="13">
        <v>267600</v>
      </c>
      <c r="E140" s="13"/>
      <c r="F140" s="13">
        <f>D140+E140</f>
        <v>267600</v>
      </c>
      <c r="G140" s="13">
        <v>267600</v>
      </c>
      <c r="H140" s="13"/>
      <c r="I140" s="13">
        <f>G140+H140</f>
        <v>267600</v>
      </c>
    </row>
    <row r="141" spans="1:9" ht="69" customHeight="1">
      <c r="A141" s="55" t="s">
        <v>282</v>
      </c>
      <c r="B141" s="56" t="s">
        <v>175</v>
      </c>
      <c r="C141" s="57">
        <v>200</v>
      </c>
      <c r="D141" s="58">
        <v>383100</v>
      </c>
      <c r="E141" s="58"/>
      <c r="F141" s="13">
        <f>D141+E141</f>
        <v>383100</v>
      </c>
      <c r="G141" s="58">
        <v>383100</v>
      </c>
      <c r="H141" s="58"/>
      <c r="I141" s="13">
        <f>G141+H141</f>
        <v>383100</v>
      </c>
    </row>
    <row r="142" spans="1:9" ht="37.5" customHeight="1">
      <c r="A142" s="22" t="s">
        <v>88</v>
      </c>
      <c r="B142" s="17" t="s">
        <v>78</v>
      </c>
      <c r="C142" s="17"/>
      <c r="D142" s="19">
        <f aca="true" t="shared" si="46" ref="D142:I142">D143</f>
        <v>1986943</v>
      </c>
      <c r="E142" s="19">
        <f t="shared" si="46"/>
        <v>0</v>
      </c>
      <c r="F142" s="19">
        <f t="shared" si="46"/>
        <v>1986943</v>
      </c>
      <c r="G142" s="19">
        <f t="shared" si="46"/>
        <v>1986943</v>
      </c>
      <c r="H142" s="19">
        <f t="shared" si="46"/>
        <v>0</v>
      </c>
      <c r="I142" s="19">
        <f t="shared" si="46"/>
        <v>1986943</v>
      </c>
    </row>
    <row r="143" spans="1:9" ht="81.75" customHeight="1">
      <c r="A143" s="40" t="s">
        <v>104</v>
      </c>
      <c r="B143" s="27" t="s">
        <v>75</v>
      </c>
      <c r="C143" s="21"/>
      <c r="D143" s="30">
        <f aca="true" t="shared" si="47" ref="D143:I143">SUM(D145:D149)</f>
        <v>1986943</v>
      </c>
      <c r="E143" s="30">
        <f t="shared" si="47"/>
        <v>0</v>
      </c>
      <c r="F143" s="30">
        <f t="shared" si="47"/>
        <v>1986943</v>
      </c>
      <c r="G143" s="30">
        <f t="shared" si="47"/>
        <v>1986943</v>
      </c>
      <c r="H143" s="30">
        <f t="shared" si="47"/>
        <v>0</v>
      </c>
      <c r="I143" s="30">
        <f t="shared" si="47"/>
        <v>1986943</v>
      </c>
    </row>
    <row r="144" spans="1:9" ht="47.25" customHeight="1">
      <c r="A144" s="40" t="s">
        <v>170</v>
      </c>
      <c r="B144" s="27" t="s">
        <v>171</v>
      </c>
      <c r="C144" s="27"/>
      <c r="D144" s="30">
        <f aca="true" t="shared" si="48" ref="D144:I144">SUM(D145:D149)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83.25" customHeight="1">
      <c r="A145" s="41" t="s">
        <v>76</v>
      </c>
      <c r="B145" s="35" t="s">
        <v>217</v>
      </c>
      <c r="C145" s="4">
        <v>100</v>
      </c>
      <c r="D145" s="13">
        <v>1422415</v>
      </c>
      <c r="E145" s="13"/>
      <c r="F145" s="13">
        <f>D145+E145</f>
        <v>1422415</v>
      </c>
      <c r="G145" s="13">
        <v>1422415</v>
      </c>
      <c r="H145" s="13"/>
      <c r="I145" s="13">
        <f>G145+H145</f>
        <v>1422415</v>
      </c>
    </row>
    <row r="146" spans="1:9" ht="47.25" customHeight="1">
      <c r="A146" s="41" t="s">
        <v>77</v>
      </c>
      <c r="B146" s="35" t="s">
        <v>217</v>
      </c>
      <c r="C146" s="4">
        <v>200</v>
      </c>
      <c r="D146" s="13">
        <v>259548</v>
      </c>
      <c r="E146" s="13"/>
      <c r="F146" s="13">
        <f>D146+E146</f>
        <v>259548</v>
      </c>
      <c r="G146" s="13">
        <v>259548</v>
      </c>
      <c r="H146" s="13"/>
      <c r="I146" s="13">
        <f>G146+H146</f>
        <v>259548</v>
      </c>
    </row>
    <row r="147" spans="1:9" ht="36.75" customHeight="1">
      <c r="A147" s="41" t="s">
        <v>216</v>
      </c>
      <c r="B147" s="35" t="s">
        <v>217</v>
      </c>
      <c r="C147" s="4">
        <v>800</v>
      </c>
      <c r="D147" s="13">
        <v>1680</v>
      </c>
      <c r="E147" s="13"/>
      <c r="F147" s="13">
        <f>D147+E147</f>
        <v>1680</v>
      </c>
      <c r="G147" s="13">
        <v>1680</v>
      </c>
      <c r="H147" s="13"/>
      <c r="I147" s="13">
        <f>G147+H147</f>
        <v>1680</v>
      </c>
    </row>
    <row r="148" spans="1:9" ht="96.75" customHeight="1">
      <c r="A148" s="44" t="s">
        <v>223</v>
      </c>
      <c r="B148" s="35" t="s">
        <v>22</v>
      </c>
      <c r="C148" s="4">
        <v>100</v>
      </c>
      <c r="D148" s="13">
        <v>246100</v>
      </c>
      <c r="E148" s="13"/>
      <c r="F148" s="13">
        <f>D148+E148</f>
        <v>246100</v>
      </c>
      <c r="G148" s="13">
        <v>246100</v>
      </c>
      <c r="H148" s="13"/>
      <c r="I148" s="13">
        <f>G148+H148</f>
        <v>246100</v>
      </c>
    </row>
    <row r="149" spans="1:9" ht="68.25" customHeight="1">
      <c r="A149" s="44" t="s">
        <v>224</v>
      </c>
      <c r="B149" s="35" t="s">
        <v>22</v>
      </c>
      <c r="C149" s="4">
        <v>200</v>
      </c>
      <c r="D149" s="13">
        <v>57200</v>
      </c>
      <c r="E149" s="13"/>
      <c r="F149" s="13">
        <f>D149+E149</f>
        <v>57200</v>
      </c>
      <c r="G149" s="13">
        <v>57200</v>
      </c>
      <c r="H149" s="13"/>
      <c r="I149" s="13">
        <f>G149+H149</f>
        <v>57200</v>
      </c>
    </row>
    <row r="150" spans="1:9" s="18" customFormat="1" ht="40.5" customHeight="1">
      <c r="A150" s="22" t="s">
        <v>106</v>
      </c>
      <c r="B150" s="17" t="s">
        <v>225</v>
      </c>
      <c r="C150" s="17"/>
      <c r="D150" s="19">
        <f aca="true" t="shared" si="49" ref="D150:I150">D151</f>
        <v>1775500</v>
      </c>
      <c r="E150" s="19">
        <f t="shared" si="49"/>
        <v>0</v>
      </c>
      <c r="F150" s="19">
        <f t="shared" si="49"/>
        <v>1775500</v>
      </c>
      <c r="G150" s="19">
        <f t="shared" si="49"/>
        <v>1775500</v>
      </c>
      <c r="H150" s="19">
        <f t="shared" si="49"/>
        <v>0</v>
      </c>
      <c r="I150" s="19">
        <f t="shared" si="49"/>
        <v>1775500</v>
      </c>
    </row>
    <row r="151" spans="1:9" s="18" customFormat="1" ht="17.25" customHeight="1">
      <c r="A151" s="40" t="s">
        <v>172</v>
      </c>
      <c r="B151" s="31" t="s">
        <v>173</v>
      </c>
      <c r="C151" s="31"/>
      <c r="D151" s="32">
        <f aca="true" t="shared" si="50" ref="D151:I151">SUM(D152:D152)</f>
        <v>1775500</v>
      </c>
      <c r="E151" s="32">
        <f t="shared" si="50"/>
        <v>0</v>
      </c>
      <c r="F151" s="32">
        <f t="shared" si="50"/>
        <v>1775500</v>
      </c>
      <c r="G151" s="32">
        <f t="shared" si="50"/>
        <v>1775500</v>
      </c>
      <c r="H151" s="32">
        <f t="shared" si="50"/>
        <v>0</v>
      </c>
      <c r="I151" s="32">
        <f t="shared" si="50"/>
        <v>1775500</v>
      </c>
    </row>
    <row r="152" spans="1:9" s="18" customFormat="1" ht="77.25" customHeight="1">
      <c r="A152" s="48" t="s">
        <v>306</v>
      </c>
      <c r="B152" s="5" t="s">
        <v>118</v>
      </c>
      <c r="C152" s="5">
        <v>600</v>
      </c>
      <c r="D152" s="26">
        <v>1775500</v>
      </c>
      <c r="E152" s="26"/>
      <c r="F152" s="13">
        <f>D152+E152</f>
        <v>1775500</v>
      </c>
      <c r="G152" s="26">
        <v>1775500</v>
      </c>
      <c r="H152" s="26"/>
      <c r="I152" s="13">
        <f>G152+H152</f>
        <v>1775500</v>
      </c>
    </row>
    <row r="153" spans="1:9" s="18" customFormat="1" ht="56.25" customHeight="1">
      <c r="A153" s="22" t="s">
        <v>123</v>
      </c>
      <c r="B153" s="17" t="s">
        <v>85</v>
      </c>
      <c r="C153" s="17"/>
      <c r="D153" s="19">
        <f aca="true" t="shared" si="51" ref="D153:I153">D154+D156</f>
        <v>564339</v>
      </c>
      <c r="E153" s="19">
        <f t="shared" si="51"/>
        <v>0</v>
      </c>
      <c r="F153" s="19">
        <f t="shared" si="51"/>
        <v>564339</v>
      </c>
      <c r="G153" s="19">
        <f t="shared" si="51"/>
        <v>564339</v>
      </c>
      <c r="H153" s="19">
        <f t="shared" si="51"/>
        <v>0</v>
      </c>
      <c r="I153" s="19">
        <f t="shared" si="51"/>
        <v>564339</v>
      </c>
    </row>
    <row r="154" spans="1:9" s="18" customFormat="1" ht="33" customHeight="1">
      <c r="A154" s="40" t="s">
        <v>45</v>
      </c>
      <c r="B154" s="31" t="s">
        <v>44</v>
      </c>
      <c r="C154" s="31"/>
      <c r="D154" s="32">
        <f aca="true" t="shared" si="52" ref="D154:I154">SUM(D155:D155)</f>
        <v>457869</v>
      </c>
      <c r="E154" s="32">
        <f t="shared" si="52"/>
        <v>0</v>
      </c>
      <c r="F154" s="32">
        <f t="shared" si="52"/>
        <v>457869</v>
      </c>
      <c r="G154" s="32">
        <f t="shared" si="52"/>
        <v>457869</v>
      </c>
      <c r="H154" s="32">
        <f t="shared" si="52"/>
        <v>0</v>
      </c>
      <c r="I154" s="32">
        <f t="shared" si="52"/>
        <v>457869</v>
      </c>
    </row>
    <row r="155" spans="1:9" ht="47.25" customHeight="1">
      <c r="A155" s="41" t="s">
        <v>68</v>
      </c>
      <c r="B155" s="4" t="s">
        <v>46</v>
      </c>
      <c r="C155" s="4">
        <v>200</v>
      </c>
      <c r="D155" s="13">
        <v>457869</v>
      </c>
      <c r="E155" s="13"/>
      <c r="F155" s="13">
        <f>D155+E155</f>
        <v>457869</v>
      </c>
      <c r="G155" s="13">
        <v>457869</v>
      </c>
      <c r="H155" s="13"/>
      <c r="I155" s="13">
        <f>G155+H155</f>
        <v>457869</v>
      </c>
    </row>
    <row r="156" spans="1:9" ht="33" customHeight="1">
      <c r="A156" s="40" t="s">
        <v>66</v>
      </c>
      <c r="B156" s="31" t="s">
        <v>67</v>
      </c>
      <c r="C156" s="6"/>
      <c r="D156" s="33">
        <f aca="true" t="shared" si="53" ref="D156:I156">D157</f>
        <v>106470</v>
      </c>
      <c r="E156" s="33">
        <f t="shared" si="53"/>
        <v>0</v>
      </c>
      <c r="F156" s="33">
        <f t="shared" si="53"/>
        <v>106470</v>
      </c>
      <c r="G156" s="33">
        <f t="shared" si="53"/>
        <v>106470</v>
      </c>
      <c r="H156" s="33">
        <f t="shared" si="53"/>
        <v>0</v>
      </c>
      <c r="I156" s="33">
        <f t="shared" si="53"/>
        <v>106470</v>
      </c>
    </row>
    <row r="157" spans="1:9" ht="47.25" customHeight="1">
      <c r="A157" s="41" t="s">
        <v>183</v>
      </c>
      <c r="B157" s="4" t="s">
        <v>184</v>
      </c>
      <c r="C157" s="4">
        <v>200</v>
      </c>
      <c r="D157" s="13">
        <v>106470</v>
      </c>
      <c r="E157" s="13"/>
      <c r="F157" s="13">
        <f>D157+E157</f>
        <v>106470</v>
      </c>
      <c r="G157" s="13">
        <v>106470</v>
      </c>
      <c r="H157" s="13"/>
      <c r="I157" s="13">
        <f>G157+H157</f>
        <v>106470</v>
      </c>
    </row>
    <row r="158" spans="1:9" ht="75.75" customHeight="1">
      <c r="A158" s="66" t="s">
        <v>228</v>
      </c>
      <c r="B158" s="17" t="s">
        <v>229</v>
      </c>
      <c r="C158" s="60"/>
      <c r="D158" s="62">
        <f aca="true" t="shared" si="54" ref="D158:I159">D159</f>
        <v>2146914</v>
      </c>
      <c r="E158" s="62">
        <f t="shared" si="54"/>
        <v>0</v>
      </c>
      <c r="F158" s="62">
        <f t="shared" si="54"/>
        <v>2146914</v>
      </c>
      <c r="G158" s="62">
        <f t="shared" si="54"/>
        <v>2146914</v>
      </c>
      <c r="H158" s="62">
        <f t="shared" si="54"/>
        <v>0</v>
      </c>
      <c r="I158" s="62">
        <f t="shared" si="54"/>
        <v>2146914</v>
      </c>
    </row>
    <row r="159" spans="1:9" ht="47.25" customHeight="1">
      <c r="A159" s="40" t="s">
        <v>255</v>
      </c>
      <c r="B159" s="27" t="s">
        <v>256</v>
      </c>
      <c r="C159" s="6"/>
      <c r="D159" s="61">
        <f t="shared" si="54"/>
        <v>2146914</v>
      </c>
      <c r="E159" s="61">
        <f t="shared" si="54"/>
        <v>0</v>
      </c>
      <c r="F159" s="61">
        <f t="shared" si="54"/>
        <v>2146914</v>
      </c>
      <c r="G159" s="61">
        <f t="shared" si="54"/>
        <v>2146914</v>
      </c>
      <c r="H159" s="61">
        <f t="shared" si="54"/>
        <v>0</v>
      </c>
      <c r="I159" s="61">
        <f t="shared" si="54"/>
        <v>2146914</v>
      </c>
    </row>
    <row r="160" spans="1:9" ht="66" customHeight="1">
      <c r="A160" s="48" t="s">
        <v>257</v>
      </c>
      <c r="B160" s="5" t="s">
        <v>258</v>
      </c>
      <c r="C160" s="4">
        <v>400</v>
      </c>
      <c r="D160" s="13">
        <v>2146914</v>
      </c>
      <c r="E160" s="13"/>
      <c r="F160" s="13">
        <f>D160+E160</f>
        <v>2146914</v>
      </c>
      <c r="G160" s="13">
        <v>2146914</v>
      </c>
      <c r="H160" s="13"/>
      <c r="I160" s="13">
        <f>G160+H160</f>
        <v>2146914</v>
      </c>
    </row>
    <row r="161" spans="1:9" ht="54" customHeight="1">
      <c r="A161" s="22" t="s">
        <v>195</v>
      </c>
      <c r="B161" s="17" t="s">
        <v>49</v>
      </c>
      <c r="C161" s="17"/>
      <c r="D161" s="19">
        <f aca="true" t="shared" si="55" ref="D161:I161">D162</f>
        <v>380200.12</v>
      </c>
      <c r="E161" s="19">
        <f t="shared" si="55"/>
        <v>0</v>
      </c>
      <c r="F161" s="19">
        <f t="shared" si="55"/>
        <v>380200.12</v>
      </c>
      <c r="G161" s="19">
        <f t="shared" si="55"/>
        <v>380200.12</v>
      </c>
      <c r="H161" s="19">
        <f t="shared" si="55"/>
        <v>0</v>
      </c>
      <c r="I161" s="19">
        <f t="shared" si="55"/>
        <v>380200.12</v>
      </c>
    </row>
    <row r="162" spans="1:9" ht="47.25" customHeight="1">
      <c r="A162" s="40" t="s">
        <v>174</v>
      </c>
      <c r="B162" s="31" t="s">
        <v>50</v>
      </c>
      <c r="C162" s="31"/>
      <c r="D162" s="32">
        <f aca="true" t="shared" si="56" ref="D162:I162">SUM(D163:D167)</f>
        <v>380200.12</v>
      </c>
      <c r="E162" s="32">
        <f t="shared" si="56"/>
        <v>0</v>
      </c>
      <c r="F162" s="32">
        <f t="shared" si="56"/>
        <v>380200.12</v>
      </c>
      <c r="G162" s="32">
        <f t="shared" si="56"/>
        <v>380200.12</v>
      </c>
      <c r="H162" s="32">
        <f t="shared" si="56"/>
        <v>0</v>
      </c>
      <c r="I162" s="32">
        <f t="shared" si="56"/>
        <v>380200.12</v>
      </c>
    </row>
    <row r="163" spans="1:9" ht="80.25" customHeight="1">
      <c r="A163" s="48" t="s">
        <v>101</v>
      </c>
      <c r="B163" s="5" t="s">
        <v>51</v>
      </c>
      <c r="C163" s="5">
        <v>100</v>
      </c>
      <c r="D163" s="13">
        <v>344629</v>
      </c>
      <c r="E163" s="13"/>
      <c r="F163" s="13">
        <f>D163+E163</f>
        <v>344629</v>
      </c>
      <c r="G163" s="13">
        <v>344629</v>
      </c>
      <c r="H163" s="13"/>
      <c r="I163" s="13">
        <f>G163+H163</f>
        <v>344629</v>
      </c>
    </row>
    <row r="164" spans="1:9" ht="47.25" customHeight="1">
      <c r="A164" s="48" t="s">
        <v>102</v>
      </c>
      <c r="B164" s="5" t="s">
        <v>51</v>
      </c>
      <c r="C164" s="5">
        <v>200</v>
      </c>
      <c r="D164" s="26">
        <v>18138</v>
      </c>
      <c r="E164" s="26"/>
      <c r="F164" s="13">
        <f>D164+E164</f>
        <v>18138</v>
      </c>
      <c r="G164" s="26">
        <v>18138</v>
      </c>
      <c r="H164" s="26"/>
      <c r="I164" s="13">
        <f>G164+H164</f>
        <v>18138</v>
      </c>
    </row>
    <row r="165" spans="1:9" ht="47.25" customHeight="1">
      <c r="A165" s="41" t="s">
        <v>86</v>
      </c>
      <c r="B165" s="4" t="s">
        <v>52</v>
      </c>
      <c r="C165" s="4">
        <v>200</v>
      </c>
      <c r="D165" s="13">
        <v>6288</v>
      </c>
      <c r="E165" s="13"/>
      <c r="F165" s="13">
        <f>D165+E165</f>
        <v>6288</v>
      </c>
      <c r="G165" s="13">
        <v>6288</v>
      </c>
      <c r="H165" s="13"/>
      <c r="I165" s="13">
        <f>G165+H165</f>
        <v>6288</v>
      </c>
    </row>
    <row r="166" spans="1:9" ht="32.25" customHeight="1">
      <c r="A166" s="41" t="s">
        <v>87</v>
      </c>
      <c r="B166" s="7" t="s">
        <v>53</v>
      </c>
      <c r="C166" s="7">
        <v>200</v>
      </c>
      <c r="D166" s="12">
        <v>0</v>
      </c>
      <c r="E166" s="12"/>
      <c r="F166" s="13">
        <f>D166+E166</f>
        <v>0</v>
      </c>
      <c r="G166" s="12">
        <v>0</v>
      </c>
      <c r="H166" s="12"/>
      <c r="I166" s="13">
        <f>G166+H166</f>
        <v>0</v>
      </c>
    </row>
    <row r="167" spans="1:9" ht="58.5" customHeight="1">
      <c r="A167" s="41" t="s">
        <v>162</v>
      </c>
      <c r="B167" s="7" t="s">
        <v>53</v>
      </c>
      <c r="C167" s="7">
        <v>200</v>
      </c>
      <c r="D167" s="12">
        <v>11145.12</v>
      </c>
      <c r="E167" s="12"/>
      <c r="F167" s="13">
        <f>D167+E167</f>
        <v>11145.12</v>
      </c>
      <c r="G167" s="12">
        <v>11145.12</v>
      </c>
      <c r="H167" s="12"/>
      <c r="I167" s="13">
        <f>G167+H167</f>
        <v>11145.12</v>
      </c>
    </row>
    <row r="168" spans="1:9" s="18" customFormat="1" ht="36" customHeight="1">
      <c r="A168" s="16" t="s">
        <v>107</v>
      </c>
      <c r="B168" s="17" t="s">
        <v>43</v>
      </c>
      <c r="C168" s="17"/>
      <c r="D168" s="19">
        <f aca="true" t="shared" si="57" ref="D168:I168">D169+D172</f>
        <v>733255</v>
      </c>
      <c r="E168" s="19">
        <f t="shared" si="57"/>
        <v>0</v>
      </c>
      <c r="F168" s="19">
        <f t="shared" si="57"/>
        <v>733255</v>
      </c>
      <c r="G168" s="19">
        <f t="shared" si="57"/>
        <v>62391073</v>
      </c>
      <c r="H168" s="19">
        <f t="shared" si="57"/>
        <v>0</v>
      </c>
      <c r="I168" s="19">
        <f t="shared" si="57"/>
        <v>62391073</v>
      </c>
    </row>
    <row r="169" spans="1:9" s="18" customFormat="1" ht="36.75" customHeight="1">
      <c r="A169" s="40" t="s">
        <v>250</v>
      </c>
      <c r="B169" s="31" t="s">
        <v>251</v>
      </c>
      <c r="C169" s="31"/>
      <c r="D169" s="32">
        <f aca="true" t="shared" si="58" ref="D169:I169">SUM(D170:D171)</f>
        <v>0</v>
      </c>
      <c r="E169" s="32">
        <f t="shared" si="58"/>
        <v>0</v>
      </c>
      <c r="F169" s="32">
        <f t="shared" si="58"/>
        <v>0</v>
      </c>
      <c r="G169" s="32">
        <f t="shared" si="58"/>
        <v>61618582</v>
      </c>
      <c r="H169" s="32">
        <f t="shared" si="58"/>
        <v>0</v>
      </c>
      <c r="I169" s="32">
        <f t="shared" si="58"/>
        <v>61618582</v>
      </c>
    </row>
    <row r="170" spans="1:9" ht="100.5" customHeight="1">
      <c r="A170" s="41" t="s">
        <v>236</v>
      </c>
      <c r="B170" s="7" t="s">
        <v>234</v>
      </c>
      <c r="C170" s="7">
        <v>400</v>
      </c>
      <c r="D170" s="12">
        <v>0</v>
      </c>
      <c r="E170" s="12"/>
      <c r="F170" s="13">
        <f>D170+E170</f>
        <v>0</v>
      </c>
      <c r="G170" s="12">
        <v>61002395</v>
      </c>
      <c r="H170" s="12"/>
      <c r="I170" s="13">
        <f>G170+H170</f>
        <v>61002395</v>
      </c>
    </row>
    <row r="171" spans="1:9" ht="81.75" customHeight="1">
      <c r="A171" s="41" t="s">
        <v>235</v>
      </c>
      <c r="B171" s="7" t="s">
        <v>233</v>
      </c>
      <c r="C171" s="7">
        <v>400</v>
      </c>
      <c r="D171" s="12">
        <v>0</v>
      </c>
      <c r="E171" s="12"/>
      <c r="F171" s="13">
        <f>D171+E171</f>
        <v>0</v>
      </c>
      <c r="G171" s="12">
        <v>616187</v>
      </c>
      <c r="H171" s="12"/>
      <c r="I171" s="13">
        <f>G171+H171</f>
        <v>616187</v>
      </c>
    </row>
    <row r="172" spans="1:9" s="18" customFormat="1" ht="18.75" customHeight="1">
      <c r="A172" s="40" t="s">
        <v>187</v>
      </c>
      <c r="B172" s="31" t="s">
        <v>42</v>
      </c>
      <c r="C172" s="31"/>
      <c r="D172" s="32">
        <f aca="true" t="shared" si="59" ref="D172:I172">SUM(D173:D176)</f>
        <v>733255</v>
      </c>
      <c r="E172" s="32">
        <f t="shared" si="59"/>
        <v>0</v>
      </c>
      <c r="F172" s="32">
        <f t="shared" si="59"/>
        <v>733255</v>
      </c>
      <c r="G172" s="32">
        <f t="shared" si="59"/>
        <v>772491</v>
      </c>
      <c r="H172" s="32">
        <f t="shared" si="59"/>
        <v>0</v>
      </c>
      <c r="I172" s="32">
        <f t="shared" si="59"/>
        <v>772491</v>
      </c>
    </row>
    <row r="173" spans="1:9" ht="78.75" customHeight="1">
      <c r="A173" s="41" t="s">
        <v>4</v>
      </c>
      <c r="B173" s="4" t="s">
        <v>41</v>
      </c>
      <c r="C173" s="4">
        <v>100</v>
      </c>
      <c r="D173" s="12">
        <v>723794</v>
      </c>
      <c r="E173" s="12"/>
      <c r="F173" s="13">
        <f>D173+E173</f>
        <v>723794</v>
      </c>
      <c r="G173" s="12">
        <v>723794</v>
      </c>
      <c r="H173" s="12"/>
      <c r="I173" s="13">
        <f>G173+H173</f>
        <v>723794</v>
      </c>
    </row>
    <row r="174" spans="1:9" ht="48" customHeight="1">
      <c r="A174" s="41" t="s">
        <v>281</v>
      </c>
      <c r="B174" s="7" t="s">
        <v>182</v>
      </c>
      <c r="C174" s="7">
        <v>200</v>
      </c>
      <c r="D174" s="12">
        <v>9461</v>
      </c>
      <c r="E174" s="12"/>
      <c r="F174" s="13">
        <f>D174+E174</f>
        <v>9461</v>
      </c>
      <c r="G174" s="12">
        <v>48697</v>
      </c>
      <c r="H174" s="12"/>
      <c r="I174" s="13">
        <f>G174+H174</f>
        <v>48697</v>
      </c>
    </row>
    <row r="175" spans="1:9" ht="100.5" customHeight="1">
      <c r="A175" s="41" t="s">
        <v>236</v>
      </c>
      <c r="B175" s="7" t="s">
        <v>234</v>
      </c>
      <c r="C175" s="7">
        <v>400</v>
      </c>
      <c r="D175" s="12">
        <v>0</v>
      </c>
      <c r="E175" s="12"/>
      <c r="F175" s="13">
        <f>D175+E175</f>
        <v>0</v>
      </c>
      <c r="G175" s="12">
        <v>0</v>
      </c>
      <c r="H175" s="12"/>
      <c r="I175" s="13">
        <f>G175+H175</f>
        <v>0</v>
      </c>
    </row>
    <row r="176" spans="1:9" ht="81.75" customHeight="1">
      <c r="A176" s="41" t="s">
        <v>235</v>
      </c>
      <c r="B176" s="7" t="s">
        <v>233</v>
      </c>
      <c r="C176" s="7">
        <v>400</v>
      </c>
      <c r="D176" s="12">
        <v>0</v>
      </c>
      <c r="E176" s="12"/>
      <c r="F176" s="13">
        <f>D176+E176</f>
        <v>0</v>
      </c>
      <c r="G176" s="12">
        <v>0</v>
      </c>
      <c r="H176" s="12"/>
      <c r="I176" s="13">
        <f>G176+H176</f>
        <v>0</v>
      </c>
    </row>
    <row r="177" spans="1:9" s="23" customFormat="1" ht="19.5" customHeight="1">
      <c r="A177" s="49" t="s">
        <v>89</v>
      </c>
      <c r="B177" s="50"/>
      <c r="C177" s="50"/>
      <c r="D177" s="15">
        <f aca="true" t="shared" si="60" ref="D177:I177">D7+D43+D72+D116+D121+D124+D133+D142+D150+D153+D168+D158+D161</f>
        <v>196185685.73000002</v>
      </c>
      <c r="E177" s="15">
        <f>E7+E43+E72+E116+E121+E124+E133+E142+E150+E153+E168+E158+E161</f>
        <v>3827800</v>
      </c>
      <c r="F177" s="15">
        <f>F7+F43+F72+F116+F121+F124+F133+F142+F150+F153+F168+F158+F161</f>
        <v>200013485.73000002</v>
      </c>
      <c r="G177" s="15">
        <f t="shared" si="60"/>
        <v>255930328.88000003</v>
      </c>
      <c r="H177" s="15">
        <f t="shared" si="60"/>
        <v>3827800</v>
      </c>
      <c r="I177" s="15">
        <f t="shared" si="60"/>
        <v>259758128.88000003</v>
      </c>
    </row>
    <row r="178" spans="3:9" ht="0.75" customHeight="1">
      <c r="C178" s="2" t="s">
        <v>139</v>
      </c>
      <c r="D178" s="24">
        <v>46769290.93</v>
      </c>
      <c r="F178" s="24">
        <v>46769290.93</v>
      </c>
      <c r="G178" s="58">
        <v>46770443.93</v>
      </c>
      <c r="H178" s="58"/>
      <c r="I178" s="58">
        <v>46770443.93</v>
      </c>
    </row>
    <row r="179" spans="3:9" ht="0.75" customHeight="1">
      <c r="C179" s="2" t="s">
        <v>140</v>
      </c>
      <c r="D179" s="24">
        <v>6000000</v>
      </c>
      <c r="F179" s="24">
        <v>6000000</v>
      </c>
      <c r="G179" s="58">
        <v>6100000</v>
      </c>
      <c r="H179" s="58"/>
      <c r="I179" s="58">
        <v>6100000</v>
      </c>
    </row>
    <row r="180" spans="3:9" ht="15.75" hidden="1">
      <c r="C180" s="2" t="s">
        <v>141</v>
      </c>
      <c r="D180" s="24">
        <v>90563900</v>
      </c>
      <c r="F180" s="24">
        <v>90563900</v>
      </c>
      <c r="G180" s="58">
        <v>90893100</v>
      </c>
      <c r="H180" s="58"/>
      <c r="I180" s="58">
        <v>90893100</v>
      </c>
    </row>
    <row r="181" spans="3:9" ht="15.75" hidden="1">
      <c r="C181" s="2" t="s">
        <v>142</v>
      </c>
      <c r="D181" s="24">
        <v>2493900</v>
      </c>
      <c r="F181" s="24">
        <v>2493900</v>
      </c>
      <c r="G181" s="58">
        <v>2493900</v>
      </c>
      <c r="H181" s="58"/>
      <c r="I181" s="58">
        <v>2493900</v>
      </c>
    </row>
    <row r="182" ht="15.75" hidden="1"/>
    <row r="183" ht="15.75" hidden="1">
      <c r="C183" s="2" t="s">
        <v>143</v>
      </c>
    </row>
    <row r="184" spans="3:9" ht="15.75" hidden="1">
      <c r="C184" s="2" t="s">
        <v>144</v>
      </c>
      <c r="D184" s="24">
        <v>26898500</v>
      </c>
      <c r="F184" s="24">
        <v>26898500</v>
      </c>
      <c r="G184" s="59">
        <v>26901200</v>
      </c>
      <c r="H184" s="59"/>
      <c r="I184" s="59">
        <v>26901200</v>
      </c>
    </row>
    <row r="185" spans="3:9" ht="15.75" hidden="1">
      <c r="C185" s="2" t="s">
        <v>145</v>
      </c>
      <c r="D185" s="24">
        <v>6491846.06</v>
      </c>
      <c r="F185" s="24">
        <v>6491846.06</v>
      </c>
      <c r="G185" s="59">
        <v>6491846.06</v>
      </c>
      <c r="H185" s="59"/>
      <c r="I185" s="59">
        <v>6491846.06</v>
      </c>
    </row>
    <row r="186" spans="4:9" ht="15.75" hidden="1">
      <c r="D186" s="24">
        <f>SUM(D178:D185)</f>
        <v>179217436.99</v>
      </c>
      <c r="F186" s="24">
        <f>SUM(F178:F185)</f>
        <v>179217436.99</v>
      </c>
      <c r="G186" s="24">
        <f>SUM(G178:G185)</f>
        <v>179650489.99</v>
      </c>
      <c r="H186" s="24"/>
      <c r="I186" s="24">
        <f>SUM(I178:I185)</f>
        <v>179650489.99</v>
      </c>
    </row>
    <row r="187" ht="15.75" hidden="1"/>
    <row r="188" spans="4:9" ht="15.75" hidden="1">
      <c r="D188" s="24">
        <f>D177-D186</f>
        <v>16968248.74000001</v>
      </c>
      <c r="F188" s="24">
        <f>F177-F186</f>
        <v>20796048.74000001</v>
      </c>
      <c r="G188" s="24">
        <f>G177-G186</f>
        <v>76279838.89000002</v>
      </c>
      <c r="H188" s="24"/>
      <c r="I188" s="24">
        <f>I177-I186</f>
        <v>80107638.89000002</v>
      </c>
    </row>
    <row r="189" spans="4:9" ht="15.75" hidden="1">
      <c r="D189" s="24">
        <v>2600000</v>
      </c>
      <c r="F189" s="24">
        <v>2600000</v>
      </c>
      <c r="G189" s="63">
        <v>4900000</v>
      </c>
      <c r="H189" s="63"/>
      <c r="I189" s="63">
        <v>4900000</v>
      </c>
    </row>
    <row r="190" spans="4:9" ht="15.75" hidden="1">
      <c r="D190" s="24">
        <v>5208532</v>
      </c>
      <c r="F190" s="24">
        <v>5208532</v>
      </c>
      <c r="G190" s="24">
        <v>5208532</v>
      </c>
      <c r="H190" s="24"/>
      <c r="I190" s="24">
        <v>5208532</v>
      </c>
    </row>
    <row r="191" spans="4:9" ht="15.75" hidden="1">
      <c r="D191" s="24">
        <v>6534200</v>
      </c>
      <c r="F191" s="24">
        <v>6534200</v>
      </c>
      <c r="G191" s="24">
        <v>6534200</v>
      </c>
      <c r="H191" s="24"/>
      <c r="I191" s="24">
        <v>6534200</v>
      </c>
    </row>
    <row r="192" spans="4:9" ht="15.75" hidden="1">
      <c r="D192" s="24">
        <v>6491846.06</v>
      </c>
      <c r="F192" s="24">
        <v>6491846.06</v>
      </c>
      <c r="G192" s="24">
        <v>6491846.06</v>
      </c>
      <c r="H192" s="24"/>
      <c r="I192" s="24">
        <v>6491846.06</v>
      </c>
    </row>
    <row r="193" spans="4:9" ht="15.75" hidden="1">
      <c r="D193" s="24">
        <v>58531434.35</v>
      </c>
      <c r="F193" s="24">
        <v>58531434.35</v>
      </c>
      <c r="G193" s="24">
        <v>59084602.35</v>
      </c>
      <c r="H193" s="24"/>
      <c r="I193" s="24">
        <v>59084602.35</v>
      </c>
    </row>
    <row r="194" spans="4:9" ht="15.75" hidden="1">
      <c r="D194" s="24">
        <f>53584478.06-D190-D191-D192</f>
        <v>35349900</v>
      </c>
      <c r="F194" s="24">
        <f>53584478.06-F190-F191-F192</f>
        <v>35349900</v>
      </c>
      <c r="G194" s="24">
        <f>54279178.06-G190-G191-G192</f>
        <v>36044600</v>
      </c>
      <c r="H194" s="24"/>
      <c r="I194" s="24">
        <f>54279178.06-I190-I191-I192</f>
        <v>36044600</v>
      </c>
    </row>
    <row r="195" spans="4:9" ht="15.75" hidden="1">
      <c r="D195" s="24">
        <v>50672400</v>
      </c>
      <c r="F195" s="24">
        <v>50672400</v>
      </c>
      <c r="G195" s="24">
        <v>50672400</v>
      </c>
      <c r="H195" s="24"/>
      <c r="I195" s="24">
        <v>50672400</v>
      </c>
    </row>
    <row r="196" spans="4:9" ht="15.75" hidden="1">
      <c r="D196" s="24">
        <v>-1172445.34</v>
      </c>
      <c r="F196" s="24">
        <v>-1172445.34</v>
      </c>
      <c r="G196" s="24">
        <v>-1172445.34</v>
      </c>
      <c r="H196" s="24"/>
      <c r="I196" s="24">
        <v>-1172445.34</v>
      </c>
    </row>
    <row r="197" spans="4:9" ht="15.75" hidden="1">
      <c r="D197" s="24">
        <v>24027850</v>
      </c>
      <c r="F197" s="24">
        <v>24027850</v>
      </c>
      <c r="G197" s="24">
        <v>24027850</v>
      </c>
      <c r="H197" s="24"/>
      <c r="I197" s="24">
        <v>24027850</v>
      </c>
    </row>
    <row r="198" spans="4:9" ht="15.75" hidden="1">
      <c r="D198" s="24">
        <f>D190+D191+D192+D193+D194+D195+D196+D197</f>
        <v>185643717.07</v>
      </c>
      <c r="F198" s="24">
        <f>F190+F191+F192+F193+F194+F195+F196+F197</f>
        <v>185643717.07</v>
      </c>
      <c r="G198" s="24">
        <f>G190+G191+G192+G193+G194+G195+G196+G197</f>
        <v>186891585.07</v>
      </c>
      <c r="H198" s="24"/>
      <c r="I198" s="24">
        <f>I190+I191+I192+I193+I194+I195+I196+I197</f>
        <v>186891585.07</v>
      </c>
    </row>
    <row r="199" spans="4:9" ht="15.75" hidden="1">
      <c r="D199" s="24">
        <v>2606500</v>
      </c>
      <c r="F199" s="24">
        <v>2606500</v>
      </c>
      <c r="G199" s="24">
        <v>5312900</v>
      </c>
      <c r="H199" s="24"/>
      <c r="I199" s="24">
        <v>5312900</v>
      </c>
    </row>
    <row r="200" spans="4:9" ht="15.75" hidden="1">
      <c r="D200" s="24">
        <f>D198-D199</f>
        <v>183037217.07</v>
      </c>
      <c r="F200" s="24">
        <f>F198-F199</f>
        <v>183037217.07</v>
      </c>
      <c r="G200" s="54">
        <f>G198-G199</f>
        <v>181578685.07</v>
      </c>
      <c r="H200" s="54"/>
      <c r="I200" s="54">
        <f>I198-I199</f>
        <v>181578685.07</v>
      </c>
    </row>
  </sheetData>
  <sheetProtection/>
  <autoFilter ref="A6:I181"/>
  <mergeCells count="2">
    <mergeCell ref="A3:I4"/>
    <mergeCell ref="B1:I1"/>
  </mergeCells>
  <printOptions/>
  <pageMargins left="0.7874015748031497" right="0.3937007874015748" top="0.3937007874015748" bottom="0.1968503937007874" header="0.1968503937007874" footer="0.5118110236220472"/>
  <pageSetup fitToHeight="28" fitToWidth="1" horizontalDpi="600" verticalDpi="600" orientation="portrait" paperSize="9" scale="43" r:id="rId1"/>
  <headerFooter alignWithMargins="0">
    <oddHeader>&amp;RПРОЕКТ</oddHeader>
  </headerFooter>
  <rowBreaks count="4" manualBreakCount="4">
    <brk id="17" max="8" man="1"/>
    <brk id="123" max="255" man="1"/>
    <brk id="145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2020-10-28T06:05:12Z</cp:lastPrinted>
  <dcterms:created xsi:type="dcterms:W3CDTF">2013-10-30T08:55:37Z</dcterms:created>
  <dcterms:modified xsi:type="dcterms:W3CDTF">2020-10-28T06:05:15Z</dcterms:modified>
  <cp:category/>
  <cp:version/>
  <cp:contentType/>
  <cp:contentStatus/>
</cp:coreProperties>
</file>